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tabRatio="703"/>
  </bookViews>
  <sheets>
    <sheet name="Приложение 1" sheetId="10" r:id="rId1"/>
    <sheet name="Приложение 2" sheetId="3" r:id="rId2"/>
    <sheet name="Приложение 3" sheetId="2" r:id="rId3"/>
    <sheet name="Приложение 4" sheetId="4" r:id="rId4"/>
    <sheet name="Приложение 5" sheetId="5" r:id="rId5"/>
    <sheet name="Приложение 6" sheetId="12" r:id="rId6"/>
    <sheet name="Приложение 7" sheetId="13" r:id="rId7"/>
    <sheet name="Приложение 8" sheetId="14" r:id="rId8"/>
  </sheets>
  <definedNames>
    <definedName name="_xlnm._FilterDatabase" localSheetId="0" hidden="1">'Приложение 1'!$A$11:$K$11</definedName>
    <definedName name="_xlnm._FilterDatabase" localSheetId="1" hidden="1">'Приложение 2'!$A$7:$S$523</definedName>
    <definedName name="_xlnm._FilterDatabase" localSheetId="2" hidden="1">'Приложение 3'!$A$7:$L$462</definedName>
    <definedName name="_xlnm._FilterDatabase" localSheetId="3" hidden="1">'Приложение 4'!$A$7:$X$609</definedName>
    <definedName name="_xlnm._FilterDatabase" localSheetId="4" hidden="1">'Приложение 5'!$A$7:$K$14</definedName>
    <definedName name="_xlnm.Print_Titles" localSheetId="6">'Приложение 7'!$11:$11</definedName>
    <definedName name="_xlnm.Print_Area" localSheetId="1">'Приложение 2'!$A$1:$L$523</definedName>
    <definedName name="_xlnm.Print_Area" localSheetId="2">'Приложение 3'!$A$1:$K$462</definedName>
    <definedName name="_xlnm.Print_Area" localSheetId="3">'Приложение 4'!$A$1:$L$609</definedName>
    <definedName name="_xlnm.Print_Area" localSheetId="4">'Приложение 5'!$A$1:$K$10</definedName>
    <definedName name="_xlnm.Print_Area" localSheetId="5">'Приложение 6'!$A$1:$D$61</definedName>
    <definedName name="_xlnm.Print_Area" localSheetId="6">'Приложение 7'!$A$1:$E$38</definedName>
  </definedNames>
  <calcPr calcId="152511"/>
</workbook>
</file>

<file path=xl/calcChain.xml><?xml version="1.0" encoding="utf-8"?>
<calcChain xmlns="http://schemas.openxmlformats.org/spreadsheetml/2006/main">
  <c r="K90" i="4" l="1"/>
  <c r="K89" i="4" s="1"/>
  <c r="J90" i="4"/>
  <c r="J89" i="4" s="1"/>
  <c r="J88" i="4" s="1"/>
  <c r="J87" i="4" s="1"/>
  <c r="J86" i="4" s="1"/>
  <c r="J85" i="4" s="1"/>
  <c r="L8" i="3"/>
  <c r="L89" i="4" l="1"/>
  <c r="K88" i="4"/>
  <c r="L90" i="4"/>
  <c r="J187" i="2"/>
  <c r="K344" i="4" s="1"/>
  <c r="I187" i="2"/>
  <c r="I186" i="2" s="1"/>
  <c r="I185" i="2" s="1"/>
  <c r="L139" i="3"/>
  <c r="K138" i="3"/>
  <c r="K137" i="3" s="1"/>
  <c r="J138" i="3"/>
  <c r="J137" i="3" s="1"/>
  <c r="J344" i="4" s="1"/>
  <c r="J343" i="4" s="1"/>
  <c r="J342" i="4" s="1"/>
  <c r="J341" i="4" s="1"/>
  <c r="J340" i="4" s="1"/>
  <c r="J339" i="4" s="1"/>
  <c r="L138" i="3" l="1"/>
  <c r="K187" i="2"/>
  <c r="L88" i="4"/>
  <c r="K87" i="4"/>
  <c r="J186" i="2"/>
  <c r="K186" i="2" s="1"/>
  <c r="K343" i="4"/>
  <c r="L344" i="4"/>
  <c r="L137" i="3"/>
  <c r="J185" i="2"/>
  <c r="K185" i="2" s="1"/>
  <c r="J114" i="2"/>
  <c r="K105" i="3"/>
  <c r="J327" i="2"/>
  <c r="I327" i="2"/>
  <c r="J309" i="2"/>
  <c r="I309" i="2"/>
  <c r="L87" i="4" l="1"/>
  <c r="K86" i="4"/>
  <c r="K342" i="4"/>
  <c r="L343" i="4"/>
  <c r="K327" i="2"/>
  <c r="L86" i="4" l="1"/>
  <c r="K85" i="4"/>
  <c r="L85" i="4" s="1"/>
  <c r="K341" i="4"/>
  <c r="L342" i="4"/>
  <c r="J360" i="2"/>
  <c r="I360" i="2"/>
  <c r="I359" i="2" s="1"/>
  <c r="I358" i="2" s="1"/>
  <c r="I357" i="2" s="1"/>
  <c r="I356" i="2" s="1"/>
  <c r="J355" i="2"/>
  <c r="I355" i="2"/>
  <c r="I354" i="2" s="1"/>
  <c r="I353" i="2" s="1"/>
  <c r="I352" i="2" s="1"/>
  <c r="J281" i="2"/>
  <c r="J280" i="2" s="1"/>
  <c r="I281" i="2"/>
  <c r="I280" i="2" s="1"/>
  <c r="I279" i="2" s="1"/>
  <c r="I278" i="2" s="1"/>
  <c r="J209" i="2"/>
  <c r="J208" i="2" s="1"/>
  <c r="I209" i="2"/>
  <c r="I208" i="2" s="1"/>
  <c r="I207" i="2" s="1"/>
  <c r="I206" i="2" s="1"/>
  <c r="I205" i="2" s="1"/>
  <c r="I204" i="2" s="1"/>
  <c r="J212" i="2"/>
  <c r="I212" i="2"/>
  <c r="I211" i="2" s="1"/>
  <c r="I210" i="2" s="1"/>
  <c r="J133" i="2"/>
  <c r="J132" i="2" s="1"/>
  <c r="I133" i="2"/>
  <c r="J52" i="2"/>
  <c r="J51" i="2" s="1"/>
  <c r="I52" i="2"/>
  <c r="I51" i="2" s="1"/>
  <c r="I50" i="2" s="1"/>
  <c r="I49" i="2"/>
  <c r="I48" i="2" s="1"/>
  <c r="I47" i="2" s="1"/>
  <c r="J49" i="2"/>
  <c r="J48" i="2" s="1"/>
  <c r="J47" i="2" s="1"/>
  <c r="K340" i="4" l="1"/>
  <c r="L341" i="4"/>
  <c r="K355" i="2"/>
  <c r="K360" i="2"/>
  <c r="J359" i="2"/>
  <c r="J358" i="2" s="1"/>
  <c r="J357" i="2" s="1"/>
  <c r="J356" i="2" s="1"/>
  <c r="K356" i="2" s="1"/>
  <c r="J354" i="2"/>
  <c r="K354" i="2" s="1"/>
  <c r="J279" i="2"/>
  <c r="K280" i="2"/>
  <c r="K281" i="2"/>
  <c r="I203" i="2"/>
  <c r="K212" i="2"/>
  <c r="K208" i="2"/>
  <c r="J207" i="2"/>
  <c r="K209" i="2"/>
  <c r="K133" i="2"/>
  <c r="J211" i="2"/>
  <c r="J131" i="2"/>
  <c r="I132" i="2"/>
  <c r="K132" i="2" s="1"/>
  <c r="K51" i="2"/>
  <c r="J50" i="2"/>
  <c r="K50" i="2" s="1"/>
  <c r="K52" i="2"/>
  <c r="L480" i="3"/>
  <c r="K479" i="3"/>
  <c r="K478" i="3" s="1"/>
  <c r="J479" i="3"/>
  <c r="J478" i="3" s="1"/>
  <c r="J477" i="3" s="1"/>
  <c r="J476" i="3" s="1"/>
  <c r="J475" i="3" s="1"/>
  <c r="L464" i="3"/>
  <c r="K463" i="3"/>
  <c r="J463" i="3"/>
  <c r="J462" i="3" s="1"/>
  <c r="J461" i="3" s="1"/>
  <c r="J434" i="3"/>
  <c r="L364" i="3"/>
  <c r="K363" i="3"/>
  <c r="J363" i="3"/>
  <c r="J362" i="3" s="1"/>
  <c r="J361" i="3" s="1"/>
  <c r="J360" i="3" s="1"/>
  <c r="J359" i="3" s="1"/>
  <c r="J358" i="3" s="1"/>
  <c r="L369" i="3"/>
  <c r="K368" i="3"/>
  <c r="K367" i="3" s="1"/>
  <c r="J368" i="3"/>
  <c r="J367" i="3" s="1"/>
  <c r="J366" i="3" s="1"/>
  <c r="J365" i="3" s="1"/>
  <c r="L158" i="3"/>
  <c r="L161" i="3"/>
  <c r="K157" i="3"/>
  <c r="K156" i="3" s="1"/>
  <c r="K160" i="3"/>
  <c r="J160" i="3"/>
  <c r="J159" i="3" s="1"/>
  <c r="J157" i="3"/>
  <c r="L340" i="4" l="1"/>
  <c r="K339" i="4"/>
  <c r="K359" i="2"/>
  <c r="K358" i="2"/>
  <c r="J353" i="2"/>
  <c r="J352" i="2" s="1"/>
  <c r="K352" i="2" s="1"/>
  <c r="K357" i="2"/>
  <c r="L368" i="3"/>
  <c r="L463" i="3"/>
  <c r="L157" i="3"/>
  <c r="J278" i="2"/>
  <c r="K278" i="2" s="1"/>
  <c r="K279" i="2"/>
  <c r="K211" i="2"/>
  <c r="J210" i="2"/>
  <c r="K210" i="2" s="1"/>
  <c r="J206" i="2"/>
  <c r="K207" i="2"/>
  <c r="J156" i="3"/>
  <c r="J155" i="3" s="1"/>
  <c r="J154" i="3" s="1"/>
  <c r="J153" i="3" s="1"/>
  <c r="J152" i="3" s="1"/>
  <c r="L363" i="3"/>
  <c r="L160" i="3"/>
  <c r="K477" i="3"/>
  <c r="L478" i="3"/>
  <c r="K155" i="3"/>
  <c r="K366" i="3"/>
  <c r="L367" i="3"/>
  <c r="L479" i="3"/>
  <c r="K362" i="3"/>
  <c r="K462" i="3"/>
  <c r="K159" i="3"/>
  <c r="L159" i="3" s="1"/>
  <c r="L339" i="4" l="1"/>
  <c r="L156" i="3"/>
  <c r="K353" i="2"/>
  <c r="K206" i="2"/>
  <c r="J205" i="2"/>
  <c r="L462" i="3"/>
  <c r="K461" i="3"/>
  <c r="L461" i="3" s="1"/>
  <c r="K154" i="3"/>
  <c r="L155" i="3"/>
  <c r="L362" i="3"/>
  <c r="K361" i="3"/>
  <c r="K476" i="3"/>
  <c r="L477" i="3"/>
  <c r="K365" i="3"/>
  <c r="L365" i="3" s="1"/>
  <c r="L366" i="3"/>
  <c r="J204" i="2" l="1"/>
  <c r="K205" i="2"/>
  <c r="L361" i="3"/>
  <c r="K360" i="3"/>
  <c r="L154" i="3"/>
  <c r="K153" i="3"/>
  <c r="K475" i="3"/>
  <c r="L475" i="3" s="1"/>
  <c r="L476" i="3"/>
  <c r="J203" i="2" l="1"/>
  <c r="K203" i="2" s="1"/>
  <c r="K204" i="2"/>
  <c r="L153" i="3"/>
  <c r="K152" i="3"/>
  <c r="L152" i="3" s="1"/>
  <c r="L360" i="3"/>
  <c r="K359" i="3"/>
  <c r="L359" i="3" l="1"/>
  <c r="K358" i="3"/>
  <c r="L358" i="3" s="1"/>
  <c r="K119" i="3" l="1"/>
  <c r="J119" i="3"/>
  <c r="L104" i="3"/>
  <c r="K103" i="3"/>
  <c r="J103" i="3"/>
  <c r="K77" i="3"/>
  <c r="K76" i="3" s="1"/>
  <c r="K75" i="3" s="1"/>
  <c r="K74" i="3" s="1"/>
  <c r="K73" i="3" s="1"/>
  <c r="J77" i="3"/>
  <c r="J76" i="3" s="1"/>
  <c r="J75" i="3" s="1"/>
  <c r="J74" i="3" s="1"/>
  <c r="J73" i="3" s="1"/>
  <c r="L50" i="3"/>
  <c r="L53" i="3"/>
  <c r="K52" i="3"/>
  <c r="J52" i="3"/>
  <c r="J51" i="3" s="1"/>
  <c r="L35" i="3"/>
  <c r="K26" i="3"/>
  <c r="L52" i="3" l="1"/>
  <c r="L103" i="3"/>
  <c r="K51" i="3"/>
  <c r="L51" i="3" s="1"/>
  <c r="L44" i="3"/>
  <c r="K49" i="3"/>
  <c r="J49" i="3"/>
  <c r="J48" i="3" s="1"/>
  <c r="L47" i="3"/>
  <c r="L49" i="3" l="1"/>
  <c r="K48" i="3"/>
  <c r="L48" i="3" s="1"/>
  <c r="C41" i="10"/>
  <c r="E54" i="10"/>
  <c r="D74" i="10"/>
  <c r="C74" i="10"/>
  <c r="K31" i="4"/>
  <c r="J31" i="4"/>
  <c r="J48" i="4"/>
  <c r="K37" i="4"/>
  <c r="J37" i="4"/>
  <c r="K428" i="4"/>
  <c r="K427" i="4" s="1"/>
  <c r="J428" i="4"/>
  <c r="J427" i="4" s="1"/>
  <c r="J426" i="4" s="1"/>
  <c r="J425" i="4" s="1"/>
  <c r="J424" i="4" s="1"/>
  <c r="J423" i="4" s="1"/>
  <c r="J422" i="4" s="1"/>
  <c r="K146" i="4"/>
  <c r="K145" i="4" s="1"/>
  <c r="K144" i="4" s="1"/>
  <c r="J146" i="4"/>
  <c r="J145" i="4" s="1"/>
  <c r="J144" i="4" s="1"/>
  <c r="J143" i="4" s="1"/>
  <c r="J142" i="4" s="1"/>
  <c r="J141" i="4" s="1"/>
  <c r="J140" i="4" s="1"/>
  <c r="K133" i="4"/>
  <c r="J133" i="4"/>
  <c r="K556" i="4"/>
  <c r="K555" i="4" s="1"/>
  <c r="K554" i="4" s="1"/>
  <c r="J556" i="4"/>
  <c r="J555" i="4" s="1"/>
  <c r="J554" i="4" s="1"/>
  <c r="J553" i="4" s="1"/>
  <c r="J552" i="4" s="1"/>
  <c r="J551" i="4" s="1"/>
  <c r="K452" i="4"/>
  <c r="K451" i="4" s="1"/>
  <c r="K450" i="4" s="1"/>
  <c r="J452" i="4"/>
  <c r="J451" i="4" s="1"/>
  <c r="J450" i="4" s="1"/>
  <c r="J449" i="4" s="1"/>
  <c r="K442" i="4"/>
  <c r="J442" i="4"/>
  <c r="K421" i="4"/>
  <c r="K420" i="4" s="1"/>
  <c r="K419" i="4" s="1"/>
  <c r="K418" i="4" s="1"/>
  <c r="J421" i="4"/>
  <c r="J420" i="4" s="1"/>
  <c r="K405" i="4"/>
  <c r="K404" i="4" s="1"/>
  <c r="K403" i="4" s="1"/>
  <c r="J405" i="4"/>
  <c r="J404" i="4" s="1"/>
  <c r="J403" i="4" s="1"/>
  <c r="J402" i="4" s="1"/>
  <c r="J401" i="4" s="1"/>
  <c r="J400" i="4" s="1"/>
  <c r="J399" i="4" s="1"/>
  <c r="J398" i="4" s="1"/>
  <c r="J397" i="4" s="1"/>
  <c r="L31" i="4" l="1"/>
  <c r="L37" i="4"/>
  <c r="K426" i="4"/>
  <c r="L427" i="4"/>
  <c r="L428" i="4"/>
  <c r="L146" i="4"/>
  <c r="L144" i="4"/>
  <c r="K143" i="4"/>
  <c r="L145" i="4"/>
  <c r="L420" i="4"/>
  <c r="L421" i="4"/>
  <c r="L556" i="4"/>
  <c r="L554" i="4"/>
  <c r="K553" i="4"/>
  <c r="L555" i="4"/>
  <c r="L405" i="4"/>
  <c r="L452" i="4"/>
  <c r="L450" i="4"/>
  <c r="K449" i="4"/>
  <c r="L449" i="4" s="1"/>
  <c r="L451" i="4"/>
  <c r="J419" i="4"/>
  <c r="J418" i="4" s="1"/>
  <c r="J417" i="4" s="1"/>
  <c r="J416" i="4" s="1"/>
  <c r="J415" i="4" s="1"/>
  <c r="K417" i="4"/>
  <c r="L403" i="4"/>
  <c r="K402" i="4"/>
  <c r="L404" i="4"/>
  <c r="J422" i="2"/>
  <c r="J421" i="2" s="1"/>
  <c r="J420" i="2" s="1"/>
  <c r="I422" i="2"/>
  <c r="J404" i="2"/>
  <c r="J403" i="2" s="1"/>
  <c r="I404" i="2"/>
  <c r="I403" i="2" s="1"/>
  <c r="I402" i="2" s="1"/>
  <c r="J326" i="2"/>
  <c r="I326" i="2"/>
  <c r="I325" i="2" s="1"/>
  <c r="I324" i="2" s="1"/>
  <c r="I323" i="2" s="1"/>
  <c r="I322" i="2" s="1"/>
  <c r="I234" i="2"/>
  <c r="I233" i="2" s="1"/>
  <c r="I232" i="2" s="1"/>
  <c r="I231" i="2" s="1"/>
  <c r="I230" i="2" s="1"/>
  <c r="I229" i="2" s="1"/>
  <c r="I228" i="2" s="1"/>
  <c r="J234" i="2"/>
  <c r="J169" i="2"/>
  <c r="I169" i="2"/>
  <c r="J142" i="2"/>
  <c r="I142" i="2"/>
  <c r="I141" i="2" s="1"/>
  <c r="I140" i="2" s="1"/>
  <c r="J61" i="2"/>
  <c r="J60" i="2" s="1"/>
  <c r="I61" i="2"/>
  <c r="I60" i="2" s="1"/>
  <c r="I59" i="2" s="1"/>
  <c r="I31" i="2"/>
  <c r="I30" i="2" s="1"/>
  <c r="J28" i="2"/>
  <c r="J26" i="2"/>
  <c r="J325" i="2" l="1"/>
  <c r="K325" i="2" s="1"/>
  <c r="K326" i="2"/>
  <c r="K422" i="2"/>
  <c r="K425" i="4"/>
  <c r="L426" i="4"/>
  <c r="L143" i="4"/>
  <c r="K142" i="4"/>
  <c r="K552" i="4"/>
  <c r="L553" i="4"/>
  <c r="L419" i="4"/>
  <c r="L418" i="4"/>
  <c r="K416" i="4"/>
  <c r="L417" i="4"/>
  <c r="K401" i="4"/>
  <c r="L402" i="4"/>
  <c r="I421" i="2"/>
  <c r="I420" i="2" s="1"/>
  <c r="K420" i="2" s="1"/>
  <c r="K403" i="2"/>
  <c r="J402" i="2"/>
  <c r="J401" i="2" s="1"/>
  <c r="J400" i="2" s="1"/>
  <c r="J399" i="2" s="1"/>
  <c r="K404" i="2"/>
  <c r="I401" i="2"/>
  <c r="K234" i="2"/>
  <c r="J233" i="2"/>
  <c r="J232" i="2" s="1"/>
  <c r="K232" i="2" s="1"/>
  <c r="K169" i="2"/>
  <c r="K142" i="2"/>
  <c r="J141" i="2"/>
  <c r="J140" i="2" s="1"/>
  <c r="J139" i="2" s="1"/>
  <c r="J138" i="2" s="1"/>
  <c r="J137" i="2" s="1"/>
  <c r="I139" i="2"/>
  <c r="K61" i="2"/>
  <c r="K60" i="2"/>
  <c r="J59" i="2"/>
  <c r="J58" i="2" s="1"/>
  <c r="J57" i="2" s="1"/>
  <c r="J56" i="2" s="1"/>
  <c r="I58" i="2"/>
  <c r="K432" i="3"/>
  <c r="J432" i="3"/>
  <c r="L433" i="3"/>
  <c r="L431" i="3"/>
  <c r="K430" i="3"/>
  <c r="J430" i="3"/>
  <c r="K395" i="3"/>
  <c r="K314" i="3"/>
  <c r="K313" i="3" s="1"/>
  <c r="K312" i="3" s="1"/>
  <c r="K311" i="3" s="1"/>
  <c r="K310" i="3" s="1"/>
  <c r="K309" i="3" s="1"/>
  <c r="J314" i="3"/>
  <c r="J313" i="3" s="1"/>
  <c r="L308" i="3"/>
  <c r="K307" i="3"/>
  <c r="K306" i="3" s="1"/>
  <c r="J307" i="3"/>
  <c r="J306" i="3" s="1"/>
  <c r="J305" i="3" s="1"/>
  <c r="J304" i="3" s="1"/>
  <c r="J303" i="3" s="1"/>
  <c r="J302" i="3" s="1"/>
  <c r="J294" i="3" s="1"/>
  <c r="K273" i="3"/>
  <c r="K272" i="3" s="1"/>
  <c r="K271" i="3" s="1"/>
  <c r="J273" i="3"/>
  <c r="J272" i="3" s="1"/>
  <c r="J271" i="3" s="1"/>
  <c r="J270" i="3" s="1"/>
  <c r="J269" i="3" s="1"/>
  <c r="K212" i="3"/>
  <c r="K211" i="3" s="1"/>
  <c r="J212" i="3"/>
  <c r="J211" i="3" s="1"/>
  <c r="L213" i="3"/>
  <c r="K201" i="3"/>
  <c r="J201" i="3"/>
  <c r="J200" i="3" s="1"/>
  <c r="L202" i="3"/>
  <c r="L121" i="3"/>
  <c r="K61" i="3"/>
  <c r="J61" i="3"/>
  <c r="J60" i="3" s="1"/>
  <c r="L62" i="3"/>
  <c r="J324" i="2" l="1"/>
  <c r="J323" i="2" s="1"/>
  <c r="J322" i="2" s="1"/>
  <c r="L432" i="3"/>
  <c r="K424" i="4"/>
  <c r="L425" i="4"/>
  <c r="L142" i="4"/>
  <c r="K141" i="4"/>
  <c r="K140" i="4" s="1"/>
  <c r="L552" i="4"/>
  <c r="K551" i="4"/>
  <c r="L551" i="4" s="1"/>
  <c r="L416" i="4"/>
  <c r="K415" i="4"/>
  <c r="L415" i="4" s="1"/>
  <c r="L401" i="4"/>
  <c r="K400" i="4"/>
  <c r="K421" i="2"/>
  <c r="K402" i="2"/>
  <c r="I400" i="2"/>
  <c r="K401" i="2"/>
  <c r="K233" i="2"/>
  <c r="J231" i="2"/>
  <c r="K231" i="2" s="1"/>
  <c r="K140" i="2"/>
  <c r="K141" i="2"/>
  <c r="I138" i="2"/>
  <c r="K139" i="2"/>
  <c r="K59" i="2"/>
  <c r="I57" i="2"/>
  <c r="K58" i="2"/>
  <c r="L430" i="3"/>
  <c r="J312" i="3"/>
  <c r="L211" i="3"/>
  <c r="L306" i="3"/>
  <c r="K305" i="3"/>
  <c r="L307" i="3"/>
  <c r="K270" i="3"/>
  <c r="K269" i="3" s="1"/>
  <c r="L201" i="3"/>
  <c r="L212" i="3"/>
  <c r="K200" i="3"/>
  <c r="K199" i="3" s="1"/>
  <c r="K198" i="3" s="1"/>
  <c r="K197" i="3" s="1"/>
  <c r="J199" i="3"/>
  <c r="L61" i="3"/>
  <c r="K60" i="3"/>
  <c r="K59" i="3" s="1"/>
  <c r="K58" i="3" s="1"/>
  <c r="K57" i="3" s="1"/>
  <c r="J59" i="3"/>
  <c r="K423" i="4" l="1"/>
  <c r="L424" i="4"/>
  <c r="L140" i="4"/>
  <c r="L141" i="4"/>
  <c r="K399" i="4"/>
  <c r="K398" i="4" s="1"/>
  <c r="K397" i="4" s="1"/>
  <c r="L400" i="4"/>
  <c r="I399" i="2"/>
  <c r="K399" i="2" s="1"/>
  <c r="K400" i="2"/>
  <c r="J230" i="2"/>
  <c r="K230" i="2" s="1"/>
  <c r="K138" i="2"/>
  <c r="I137" i="2"/>
  <c r="K137" i="2" s="1"/>
  <c r="K57" i="2"/>
  <c r="I56" i="2"/>
  <c r="K56" i="2" s="1"/>
  <c r="J311" i="3"/>
  <c r="K304" i="3"/>
  <c r="L305" i="3"/>
  <c r="L200" i="3"/>
  <c r="J198" i="3"/>
  <c r="L199" i="3"/>
  <c r="L60" i="3"/>
  <c r="J58" i="3"/>
  <c r="L59" i="3"/>
  <c r="K422" i="4" l="1"/>
  <c r="L422" i="4" s="1"/>
  <c r="L423" i="4"/>
  <c r="L399" i="4"/>
  <c r="J229" i="2"/>
  <c r="J228" i="2" s="1"/>
  <c r="K228" i="2" s="1"/>
  <c r="J310" i="3"/>
  <c r="L304" i="3"/>
  <c r="K303" i="3"/>
  <c r="J197" i="3"/>
  <c r="L197" i="3" s="1"/>
  <c r="L198" i="3"/>
  <c r="L58" i="3"/>
  <c r="J57" i="3"/>
  <c r="L57" i="3" s="1"/>
  <c r="L398" i="4" l="1"/>
  <c r="K229" i="2"/>
  <c r="J309" i="3"/>
  <c r="K302" i="3"/>
  <c r="L303" i="3"/>
  <c r="L302" i="3" l="1"/>
  <c r="B22" i="12" l="1"/>
  <c r="K257" i="4"/>
  <c r="K256" i="4" s="1"/>
  <c r="K255" i="4" s="1"/>
  <c r="J257" i="4"/>
  <c r="J256" i="4" s="1"/>
  <c r="J255" i="4" s="1"/>
  <c r="J254" i="4" s="1"/>
  <c r="J253" i="4" s="1"/>
  <c r="J252" i="4" s="1"/>
  <c r="J251" i="4" s="1"/>
  <c r="J285" i="2"/>
  <c r="I285" i="2"/>
  <c r="I284" i="2" s="1"/>
  <c r="I283" i="2" s="1"/>
  <c r="I282" i="2" s="1"/>
  <c r="J277" i="2"/>
  <c r="I277" i="2"/>
  <c r="J330" i="3"/>
  <c r="J329" i="3" s="1"/>
  <c r="J328" i="3" s="1"/>
  <c r="K330" i="3"/>
  <c r="K329" i="3" s="1"/>
  <c r="K328" i="3" s="1"/>
  <c r="K285" i="2" l="1"/>
  <c r="J284" i="2"/>
  <c r="J283" i="2" s="1"/>
  <c r="J282" i="2" s="1"/>
  <c r="K282" i="2" s="1"/>
  <c r="L257" i="4"/>
  <c r="L255" i="4"/>
  <c r="K254" i="4"/>
  <c r="L256" i="4"/>
  <c r="L329" i="3"/>
  <c r="L328" i="3"/>
  <c r="L330" i="3"/>
  <c r="L331" i="3"/>
  <c r="K283" i="2" l="1"/>
  <c r="K284" i="2"/>
  <c r="K253" i="4"/>
  <c r="L254" i="4"/>
  <c r="L253" i="4" l="1"/>
  <c r="K252" i="4"/>
  <c r="K251" i="4" l="1"/>
  <c r="L251" i="4" s="1"/>
  <c r="L252" i="4"/>
  <c r="E67" i="10" l="1"/>
  <c r="D66" i="10"/>
  <c r="C66" i="10"/>
  <c r="E21" i="10"/>
  <c r="D20" i="10"/>
  <c r="C20" i="10"/>
  <c r="E66" i="10" l="1"/>
  <c r="E20" i="10"/>
  <c r="D30" i="12" l="1"/>
  <c r="K43" i="4"/>
  <c r="J43" i="4"/>
  <c r="K550" i="4"/>
  <c r="J550" i="4"/>
  <c r="J549" i="4" s="1"/>
  <c r="J548" i="4" s="1"/>
  <c r="J547" i="4" s="1"/>
  <c r="J546" i="4" s="1"/>
  <c r="K274" i="4"/>
  <c r="K273" i="4" s="1"/>
  <c r="K272" i="4" s="1"/>
  <c r="J274" i="4"/>
  <c r="J273" i="4" s="1"/>
  <c r="J272" i="4" s="1"/>
  <c r="J271" i="4" s="1"/>
  <c r="J270" i="4" s="1"/>
  <c r="J269" i="4" s="1"/>
  <c r="J268" i="4" s="1"/>
  <c r="J267" i="4" s="1"/>
  <c r="J339" i="2"/>
  <c r="J338" i="2" s="1"/>
  <c r="I339" i="2"/>
  <c r="I338" i="2" s="1"/>
  <c r="J227" i="2"/>
  <c r="J226" i="2" s="1"/>
  <c r="J225" i="2" s="1"/>
  <c r="J224" i="2" s="1"/>
  <c r="J223" i="2" s="1"/>
  <c r="J222" i="2" s="1"/>
  <c r="J221" i="2" s="1"/>
  <c r="I227" i="2"/>
  <c r="I226" i="2" s="1"/>
  <c r="J30" i="2"/>
  <c r="K434" i="3"/>
  <c r="K429" i="3" s="1"/>
  <c r="J429" i="3"/>
  <c r="L435" i="3"/>
  <c r="K351" i="3"/>
  <c r="K300" i="3"/>
  <c r="K299" i="3" s="1"/>
  <c r="K298" i="3" s="1"/>
  <c r="K297" i="3" s="1"/>
  <c r="K296" i="3" s="1"/>
  <c r="K295" i="3" s="1"/>
  <c r="K294" i="3" s="1"/>
  <c r="J300" i="3"/>
  <c r="J299" i="3" s="1"/>
  <c r="L43" i="4" l="1"/>
  <c r="L550" i="4"/>
  <c r="K549" i="4"/>
  <c r="L274" i="4"/>
  <c r="L272" i="4"/>
  <c r="K271" i="4"/>
  <c r="L273" i="4"/>
  <c r="K338" i="2"/>
  <c r="K339" i="2"/>
  <c r="I225" i="2"/>
  <c r="I224" i="2" s="1"/>
  <c r="K226" i="2"/>
  <c r="K227" i="2"/>
  <c r="J298" i="3"/>
  <c r="K548" i="4" l="1"/>
  <c r="L549" i="4"/>
  <c r="K270" i="4"/>
  <c r="L271" i="4"/>
  <c r="K225" i="2"/>
  <c r="K224" i="2"/>
  <c r="I223" i="2"/>
  <c r="J297" i="3"/>
  <c r="L548" i="4" l="1"/>
  <c r="K547" i="4"/>
  <c r="L270" i="4"/>
  <c r="K269" i="4"/>
  <c r="I222" i="2"/>
  <c r="K223" i="2"/>
  <c r="J296" i="3"/>
  <c r="L547" i="4" l="1"/>
  <c r="K546" i="4"/>
  <c r="L546" i="4" s="1"/>
  <c r="K268" i="4"/>
  <c r="K267" i="4" s="1"/>
  <c r="L269" i="4"/>
  <c r="K222" i="2"/>
  <c r="I221" i="2"/>
  <c r="J295" i="3"/>
  <c r="L268" i="4" l="1"/>
  <c r="L267" i="4"/>
  <c r="K221" i="2"/>
  <c r="L294" i="3"/>
  <c r="K230" i="4" l="1"/>
  <c r="K229" i="4" s="1"/>
  <c r="J230" i="4"/>
  <c r="J229" i="4" s="1"/>
  <c r="J228" i="4" s="1"/>
  <c r="J227" i="4" s="1"/>
  <c r="J226" i="4" s="1"/>
  <c r="J225" i="4" s="1"/>
  <c r="K228" i="4" l="1"/>
  <c r="L229" i="4"/>
  <c r="L230" i="4"/>
  <c r="K591" i="4"/>
  <c r="K590" i="4" s="1"/>
  <c r="J591" i="4"/>
  <c r="J590" i="4" s="1"/>
  <c r="J589" i="4" s="1"/>
  <c r="J588" i="4" s="1"/>
  <c r="J587" i="4" s="1"/>
  <c r="J586" i="4" s="1"/>
  <c r="K534" i="4"/>
  <c r="K533" i="4" s="1"/>
  <c r="J534" i="4"/>
  <c r="J533" i="4" s="1"/>
  <c r="J532" i="4" s="1"/>
  <c r="J531" i="4" s="1"/>
  <c r="J530" i="4" s="1"/>
  <c r="K132" i="4"/>
  <c r="J132" i="4"/>
  <c r="J131" i="4" s="1"/>
  <c r="J130" i="4" s="1"/>
  <c r="J129" i="4" s="1"/>
  <c r="J128" i="4" s="1"/>
  <c r="K122" i="4"/>
  <c r="K121" i="4" s="1"/>
  <c r="K120" i="4" s="1"/>
  <c r="J122" i="4"/>
  <c r="J121" i="4" s="1"/>
  <c r="J120" i="4" s="1"/>
  <c r="J119" i="4" s="1"/>
  <c r="K126" i="4"/>
  <c r="K125" i="4" s="1"/>
  <c r="K124" i="4" s="1"/>
  <c r="J126" i="4"/>
  <c r="J125" i="4" s="1"/>
  <c r="J124" i="4" s="1"/>
  <c r="J123" i="4" s="1"/>
  <c r="K369" i="4"/>
  <c r="K368" i="4" s="1"/>
  <c r="J369" i="4"/>
  <c r="J368" i="4" s="1"/>
  <c r="J367" i="4" s="1"/>
  <c r="J366" i="4" s="1"/>
  <c r="K243" i="4"/>
  <c r="K242" i="4" s="1"/>
  <c r="K241" i="4" s="1"/>
  <c r="J243" i="4"/>
  <c r="J242" i="4" s="1"/>
  <c r="J241" i="4" s="1"/>
  <c r="J240" i="4" s="1"/>
  <c r="J239" i="4" s="1"/>
  <c r="J238" i="4" s="1"/>
  <c r="J237" i="4" s="1"/>
  <c r="K217" i="4"/>
  <c r="K216" i="4" s="1"/>
  <c r="J217" i="4"/>
  <c r="J216" i="4" s="1"/>
  <c r="J215" i="4" s="1"/>
  <c r="J214" i="4" s="1"/>
  <c r="J213" i="4" s="1"/>
  <c r="J212" i="4" s="1"/>
  <c r="J211" i="4" s="1"/>
  <c r="K603" i="4"/>
  <c r="K602" i="4" s="1"/>
  <c r="K601" i="4" s="1"/>
  <c r="J603" i="4"/>
  <c r="J602" i="4" s="1"/>
  <c r="J601" i="4" s="1"/>
  <c r="J600" i="4" s="1"/>
  <c r="J599" i="4" s="1"/>
  <c r="J598" i="4" s="1"/>
  <c r="J295" i="2"/>
  <c r="I295" i="2"/>
  <c r="I294" i="2" s="1"/>
  <c r="I293" i="2" s="1"/>
  <c r="L474" i="3"/>
  <c r="K473" i="3"/>
  <c r="J473" i="3"/>
  <c r="J472" i="3" s="1"/>
  <c r="J154" i="2"/>
  <c r="J153" i="2" s="1"/>
  <c r="J152" i="2" s="1"/>
  <c r="I154" i="2"/>
  <c r="I153" i="2" s="1"/>
  <c r="I152" i="2" s="1"/>
  <c r="J151" i="2"/>
  <c r="J150" i="2" s="1"/>
  <c r="I151" i="2"/>
  <c r="I150" i="2" s="1"/>
  <c r="J111" i="2"/>
  <c r="I111" i="2"/>
  <c r="I110" i="2" s="1"/>
  <c r="I109" i="2" s="1"/>
  <c r="J106" i="2"/>
  <c r="I106" i="2"/>
  <c r="J107" i="2"/>
  <c r="I107" i="2"/>
  <c r="J276" i="2"/>
  <c r="I276" i="2"/>
  <c r="I275" i="2" s="1"/>
  <c r="I274" i="2" s="1"/>
  <c r="J273" i="2"/>
  <c r="J272" i="2" s="1"/>
  <c r="I273" i="2"/>
  <c r="I272" i="2" s="1"/>
  <c r="I271" i="2" s="1"/>
  <c r="I270" i="2" s="1"/>
  <c r="J177" i="2"/>
  <c r="J176" i="2" s="1"/>
  <c r="J175" i="2" s="1"/>
  <c r="I177" i="2"/>
  <c r="I176" i="2" s="1"/>
  <c r="I175" i="2" s="1"/>
  <c r="J88" i="2"/>
  <c r="I88" i="2"/>
  <c r="K227" i="4" l="1"/>
  <c r="L228" i="4"/>
  <c r="L590" i="4"/>
  <c r="L591" i="4"/>
  <c r="K589" i="4"/>
  <c r="L533" i="4"/>
  <c r="K532" i="4"/>
  <c r="L534" i="4"/>
  <c r="K131" i="4"/>
  <c r="L132" i="4"/>
  <c r="L133" i="4"/>
  <c r="J118" i="4"/>
  <c r="L122" i="4"/>
  <c r="L126" i="4"/>
  <c r="L124" i="4"/>
  <c r="K123" i="4"/>
  <c r="L120" i="4"/>
  <c r="K119" i="4"/>
  <c r="L119" i="4" s="1"/>
  <c r="L121" i="4"/>
  <c r="L125" i="4"/>
  <c r="K367" i="4"/>
  <c r="L368" i="4"/>
  <c r="L369" i="4"/>
  <c r="L243" i="4"/>
  <c r="L241" i="4"/>
  <c r="K240" i="4"/>
  <c r="L242" i="4"/>
  <c r="L216" i="4"/>
  <c r="K215" i="4"/>
  <c r="L217" i="4"/>
  <c r="L603" i="4"/>
  <c r="L601" i="4"/>
  <c r="K600" i="4"/>
  <c r="L602" i="4"/>
  <c r="K295" i="2"/>
  <c r="J294" i="2"/>
  <c r="J293" i="2" s="1"/>
  <c r="K293" i="2" s="1"/>
  <c r="L473" i="3"/>
  <c r="K472" i="3"/>
  <c r="L472" i="3" s="1"/>
  <c r="K150" i="2"/>
  <c r="K151" i="2"/>
  <c r="K152" i="2"/>
  <c r="K153" i="2"/>
  <c r="K154" i="2"/>
  <c r="K111" i="2"/>
  <c r="J110" i="2"/>
  <c r="J109" i="2" s="1"/>
  <c r="I105" i="2"/>
  <c r="J105" i="2"/>
  <c r="K107" i="2"/>
  <c r="K106" i="2"/>
  <c r="J275" i="2"/>
  <c r="K276" i="2"/>
  <c r="K277" i="2"/>
  <c r="J271" i="2"/>
  <c r="K272" i="2"/>
  <c r="K273" i="2"/>
  <c r="K175" i="2"/>
  <c r="K177" i="2"/>
  <c r="K176" i="2"/>
  <c r="K88" i="2"/>
  <c r="K109" i="2" l="1"/>
  <c r="K226" i="4"/>
  <c r="L227" i="4"/>
  <c r="L589" i="4"/>
  <c r="K588" i="4"/>
  <c r="K531" i="4"/>
  <c r="L532" i="4"/>
  <c r="K130" i="4"/>
  <c r="K129" i="4" s="1"/>
  <c r="L131" i="4"/>
  <c r="K118" i="4"/>
  <c r="L118" i="4" s="1"/>
  <c r="L123" i="4"/>
  <c r="K366" i="4"/>
  <c r="L366" i="4" s="1"/>
  <c r="L367" i="4"/>
  <c r="K239" i="4"/>
  <c r="L240" i="4"/>
  <c r="L215" i="4"/>
  <c r="K214" i="4"/>
  <c r="K599" i="4"/>
  <c r="L600" i="4"/>
  <c r="K294" i="2"/>
  <c r="K110" i="2"/>
  <c r="K105" i="2"/>
  <c r="J274" i="2"/>
  <c r="K275" i="2"/>
  <c r="J270" i="2"/>
  <c r="K270" i="2" s="1"/>
  <c r="K271" i="2"/>
  <c r="K274" i="2" l="1"/>
  <c r="K225" i="4"/>
  <c r="L225" i="4" s="1"/>
  <c r="L226" i="4"/>
  <c r="K587" i="4"/>
  <c r="L588" i="4"/>
  <c r="L531" i="4"/>
  <c r="K530" i="4"/>
  <c r="L530" i="4" s="1"/>
  <c r="L130" i="4"/>
  <c r="L239" i="4"/>
  <c r="K238" i="4"/>
  <c r="L214" i="4"/>
  <c r="K213" i="4"/>
  <c r="L599" i="4"/>
  <c r="K598" i="4"/>
  <c r="L598" i="4" s="1"/>
  <c r="L587" i="4" l="1"/>
  <c r="K586" i="4"/>
  <c r="L586" i="4" s="1"/>
  <c r="K128" i="4"/>
  <c r="L128" i="4" s="1"/>
  <c r="L129" i="4"/>
  <c r="K237" i="4"/>
  <c r="L237" i="4" s="1"/>
  <c r="L238" i="4"/>
  <c r="L213" i="4"/>
  <c r="K212" i="4"/>
  <c r="L212" i="4" l="1"/>
  <c r="K211" i="4"/>
  <c r="L211" i="4" s="1"/>
  <c r="L286" i="3" l="1"/>
  <c r="K285" i="3"/>
  <c r="K284" i="3" s="1"/>
  <c r="J285" i="3"/>
  <c r="J284" i="3" s="1"/>
  <c r="K282" i="3"/>
  <c r="J282" i="3"/>
  <c r="L263" i="3"/>
  <c r="K262" i="3"/>
  <c r="J262" i="3"/>
  <c r="J261" i="3" s="1"/>
  <c r="L259" i="3"/>
  <c r="L258" i="3"/>
  <c r="K257" i="3"/>
  <c r="J257" i="3"/>
  <c r="K245" i="3"/>
  <c r="J245" i="3"/>
  <c r="L246" i="3"/>
  <c r="L285" i="3" l="1"/>
  <c r="L284" i="3"/>
  <c r="L262" i="3"/>
  <c r="K261" i="3"/>
  <c r="L261" i="3" s="1"/>
  <c r="L257" i="3"/>
  <c r="L129" i="3"/>
  <c r="K128" i="3"/>
  <c r="K127" i="3" s="1"/>
  <c r="J128" i="3"/>
  <c r="J127" i="3" s="1"/>
  <c r="L127" i="3" l="1"/>
  <c r="L128" i="3"/>
  <c r="L181" i="3" l="1"/>
  <c r="K180" i="3"/>
  <c r="K179" i="3" s="1"/>
  <c r="K178" i="3" s="1"/>
  <c r="J180" i="3"/>
  <c r="J179" i="3" s="1"/>
  <c r="J178" i="3" s="1"/>
  <c r="L177" i="3"/>
  <c r="K176" i="3"/>
  <c r="K175" i="3" s="1"/>
  <c r="J176" i="3"/>
  <c r="J175" i="3" l="1"/>
  <c r="J174" i="3" s="1"/>
  <c r="J173" i="3" s="1"/>
  <c r="J172" i="3" s="1"/>
  <c r="J171" i="3" s="1"/>
  <c r="L180" i="3"/>
  <c r="L178" i="3"/>
  <c r="L179" i="3"/>
  <c r="K174" i="3"/>
  <c r="L176" i="3"/>
  <c r="E71" i="10"/>
  <c r="D70" i="10"/>
  <c r="C70" i="10"/>
  <c r="L175" i="3" l="1"/>
  <c r="K173" i="3"/>
  <c r="L174" i="3"/>
  <c r="E70" i="10"/>
  <c r="E37" i="10"/>
  <c r="D36" i="10"/>
  <c r="C36" i="10"/>
  <c r="D26" i="10"/>
  <c r="C26" i="10"/>
  <c r="E36" i="10" l="1"/>
  <c r="E26" i="10"/>
  <c r="K172" i="3"/>
  <c r="L173" i="3"/>
  <c r="E18" i="13"/>
  <c r="E22" i="13"/>
  <c r="E27" i="13"/>
  <c r="E33" i="13"/>
  <c r="E38" i="13"/>
  <c r="E12" i="13"/>
  <c r="D50" i="12"/>
  <c r="D51" i="12"/>
  <c r="D52" i="12"/>
  <c r="D53" i="12"/>
  <c r="D54" i="12"/>
  <c r="D55" i="12"/>
  <c r="D56" i="12"/>
  <c r="D57" i="12"/>
  <c r="D58" i="12"/>
  <c r="D59" i="12"/>
  <c r="D49" i="12"/>
  <c r="D13" i="12"/>
  <c r="D14" i="12"/>
  <c r="D15" i="12"/>
  <c r="D16" i="12"/>
  <c r="D17" i="12"/>
  <c r="D18" i="12"/>
  <c r="D19" i="12"/>
  <c r="D20" i="12"/>
  <c r="D21" i="12"/>
  <c r="D12" i="12"/>
  <c r="D32" i="12"/>
  <c r="D33" i="12"/>
  <c r="D34" i="12"/>
  <c r="D35" i="12"/>
  <c r="D36" i="12"/>
  <c r="D37" i="12"/>
  <c r="D38" i="12"/>
  <c r="D39" i="12"/>
  <c r="D40" i="12"/>
  <c r="D31" i="12"/>
  <c r="K171" i="3" l="1"/>
  <c r="L171" i="3" s="1"/>
  <c r="L172" i="3"/>
  <c r="K169" i="4"/>
  <c r="K168" i="4" s="1"/>
  <c r="K167" i="4" s="1"/>
  <c r="J169" i="4"/>
  <c r="J168" i="4" s="1"/>
  <c r="J167" i="4" s="1"/>
  <c r="J166" i="4" s="1"/>
  <c r="J165" i="4" s="1"/>
  <c r="J164" i="4" s="1"/>
  <c r="K309" i="4"/>
  <c r="K308" i="4" s="1"/>
  <c r="J309" i="4"/>
  <c r="J308" i="4" s="1"/>
  <c r="J307" i="4" s="1"/>
  <c r="J306" i="4" s="1"/>
  <c r="J305" i="4" s="1"/>
  <c r="K373" i="4"/>
  <c r="K372" i="4" s="1"/>
  <c r="K371" i="4" s="1"/>
  <c r="J373" i="4"/>
  <c r="J372" i="4" s="1"/>
  <c r="J371" i="4" s="1"/>
  <c r="J370" i="4" s="1"/>
  <c r="J365" i="4" s="1"/>
  <c r="K460" i="4"/>
  <c r="K459" i="4" s="1"/>
  <c r="K458" i="4" s="1"/>
  <c r="K457" i="4" s="1"/>
  <c r="K456" i="4" s="1"/>
  <c r="J460" i="4"/>
  <c r="J459" i="4" s="1"/>
  <c r="J458" i="4" s="1"/>
  <c r="K338" i="4"/>
  <c r="K337" i="4" s="1"/>
  <c r="K336" i="4" s="1"/>
  <c r="K335" i="4" s="1"/>
  <c r="K334" i="4" s="1"/>
  <c r="K333" i="4" s="1"/>
  <c r="K332" i="4" s="1"/>
  <c r="J338" i="4"/>
  <c r="J337" i="4" s="1"/>
  <c r="J336" i="4" s="1"/>
  <c r="K331" i="4"/>
  <c r="K330" i="4" s="1"/>
  <c r="J331" i="4"/>
  <c r="J330" i="4" s="1"/>
  <c r="J329" i="4" s="1"/>
  <c r="K518" i="4"/>
  <c r="K517" i="4" s="1"/>
  <c r="K516" i="4" s="1"/>
  <c r="J518" i="4"/>
  <c r="J517" i="4" s="1"/>
  <c r="J516" i="4" s="1"/>
  <c r="J515" i="4" s="1"/>
  <c r="J514" i="4" s="1"/>
  <c r="K585" i="4"/>
  <c r="K584" i="4" s="1"/>
  <c r="K583" i="4" s="1"/>
  <c r="J585" i="4"/>
  <c r="J584" i="4" s="1"/>
  <c r="J583" i="4" s="1"/>
  <c r="J582" i="4" s="1"/>
  <c r="J581" i="4" s="1"/>
  <c r="J580" i="4" s="1"/>
  <c r="K42" i="4"/>
  <c r="K41" i="4" s="1"/>
  <c r="J42" i="4"/>
  <c r="K48" i="4"/>
  <c r="J382" i="2"/>
  <c r="J381" i="2" s="1"/>
  <c r="J380" i="2" s="1"/>
  <c r="J379" i="2" s="1"/>
  <c r="I382" i="2"/>
  <c r="I381" i="2" s="1"/>
  <c r="J409" i="2"/>
  <c r="J408" i="2" s="1"/>
  <c r="J407" i="2" s="1"/>
  <c r="I409" i="2"/>
  <c r="I408" i="2" s="1"/>
  <c r="I407" i="2" s="1"/>
  <c r="I406" i="2" s="1"/>
  <c r="I405" i="2" s="1"/>
  <c r="J307" i="2"/>
  <c r="J306" i="2" s="1"/>
  <c r="I307" i="2"/>
  <c r="I306" i="2" s="1"/>
  <c r="J194" i="2"/>
  <c r="I194" i="2"/>
  <c r="I193" i="2" s="1"/>
  <c r="J184" i="2"/>
  <c r="J183" i="2" s="1"/>
  <c r="J182" i="2" s="1"/>
  <c r="J181" i="2" s="1"/>
  <c r="J180" i="2" s="1"/>
  <c r="J179" i="2" s="1"/>
  <c r="J178" i="2" s="1"/>
  <c r="I184" i="2"/>
  <c r="I123" i="2"/>
  <c r="I122" i="2" s="1"/>
  <c r="J123" i="2"/>
  <c r="J89" i="2"/>
  <c r="J87" i="2" s="1"/>
  <c r="I89" i="2"/>
  <c r="I87" i="2" s="1"/>
  <c r="J23" i="2"/>
  <c r="J74" i="2"/>
  <c r="J73" i="2" s="1"/>
  <c r="I74" i="2"/>
  <c r="I73" i="2" s="1"/>
  <c r="I72" i="2" s="1"/>
  <c r="L515" i="3"/>
  <c r="K514" i="3"/>
  <c r="J514" i="3"/>
  <c r="J513" i="3" s="1"/>
  <c r="J512" i="3" s="1"/>
  <c r="L486" i="3"/>
  <c r="K485" i="3"/>
  <c r="J485" i="3"/>
  <c r="L247" i="3"/>
  <c r="K205" i="3"/>
  <c r="K204" i="3" s="1"/>
  <c r="J205" i="3"/>
  <c r="J204" i="3" s="1"/>
  <c r="L146" i="3"/>
  <c r="K145" i="3"/>
  <c r="J145" i="3"/>
  <c r="J144" i="3" s="1"/>
  <c r="J143" i="3" s="1"/>
  <c r="J41" i="4" l="1"/>
  <c r="J40" i="4" s="1"/>
  <c r="J39" i="4" s="1"/>
  <c r="J142" i="3"/>
  <c r="J141" i="3" s="1"/>
  <c r="J511" i="3"/>
  <c r="J510" i="3" s="1"/>
  <c r="J509" i="3" s="1"/>
  <c r="L514" i="3"/>
  <c r="K381" i="2"/>
  <c r="K382" i="2"/>
  <c r="L169" i="4"/>
  <c r="L167" i="4"/>
  <c r="K166" i="4"/>
  <c r="L168" i="4"/>
  <c r="K307" i="4"/>
  <c r="L308" i="4"/>
  <c r="L309" i="4"/>
  <c r="L373" i="4"/>
  <c r="L371" i="4"/>
  <c r="K370" i="4"/>
  <c r="K365" i="4" s="1"/>
  <c r="L372" i="4"/>
  <c r="L338" i="4"/>
  <c r="L459" i="4"/>
  <c r="J457" i="4"/>
  <c r="L458" i="4"/>
  <c r="L460" i="4"/>
  <c r="L337" i="4"/>
  <c r="L336" i="4"/>
  <c r="J335" i="4"/>
  <c r="K329" i="4"/>
  <c r="K328" i="4" s="1"/>
  <c r="K327" i="4" s="1"/>
  <c r="K326" i="4" s="1"/>
  <c r="K325" i="4" s="1"/>
  <c r="K324" i="4" s="1"/>
  <c r="L330" i="4"/>
  <c r="L331" i="4"/>
  <c r="J328" i="4"/>
  <c r="L518" i="4"/>
  <c r="L516" i="4"/>
  <c r="K515" i="4"/>
  <c r="L517" i="4"/>
  <c r="L585" i="4"/>
  <c r="L583" i="4"/>
  <c r="K582" i="4"/>
  <c r="L584" i="4"/>
  <c r="L42" i="4"/>
  <c r="K40" i="4"/>
  <c r="K39" i="4" s="1"/>
  <c r="L48" i="4"/>
  <c r="I380" i="2"/>
  <c r="K409" i="2"/>
  <c r="K407" i="2"/>
  <c r="J406" i="2"/>
  <c r="K408" i="2"/>
  <c r="K306" i="2"/>
  <c r="K307" i="2"/>
  <c r="K194" i="2"/>
  <c r="J193" i="2"/>
  <c r="J192" i="2" s="1"/>
  <c r="J191" i="2" s="1"/>
  <c r="I192" i="2"/>
  <c r="I191" i="2" s="1"/>
  <c r="K123" i="2"/>
  <c r="K184" i="2"/>
  <c r="I183" i="2"/>
  <c r="K183" i="2" s="1"/>
  <c r="J122" i="2"/>
  <c r="K122" i="2" s="1"/>
  <c r="K89" i="2"/>
  <c r="J29" i="2"/>
  <c r="K87" i="2"/>
  <c r="J72" i="2"/>
  <c r="I29" i="2"/>
  <c r="K30" i="2"/>
  <c r="K513" i="3"/>
  <c r="K511" i="3" s="1"/>
  <c r="L245" i="3"/>
  <c r="L485" i="3"/>
  <c r="J203" i="3"/>
  <c r="J196" i="3" s="1"/>
  <c r="L145" i="3"/>
  <c r="K144" i="3"/>
  <c r="K143" i="3" s="1"/>
  <c r="L136" i="3"/>
  <c r="K135" i="3"/>
  <c r="K134" i="3" s="1"/>
  <c r="K133" i="3" s="1"/>
  <c r="J135" i="3"/>
  <c r="J134" i="3" s="1"/>
  <c r="J133" i="3" s="1"/>
  <c r="L126" i="3"/>
  <c r="L94" i="3"/>
  <c r="K93" i="3"/>
  <c r="J93" i="3"/>
  <c r="J190" i="2" l="1"/>
  <c r="J189" i="2" s="1"/>
  <c r="K165" i="4"/>
  <c r="L166" i="4"/>
  <c r="K306" i="4"/>
  <c r="L307" i="4"/>
  <c r="L365" i="4"/>
  <c r="L370" i="4"/>
  <c r="L457" i="4"/>
  <c r="J456" i="4"/>
  <c r="L456" i="4" s="1"/>
  <c r="K323" i="4"/>
  <c r="L335" i="4"/>
  <c r="J334" i="4"/>
  <c r="L329" i="4"/>
  <c r="J327" i="4"/>
  <c r="L328" i="4"/>
  <c r="K514" i="4"/>
  <c r="L514" i="4" s="1"/>
  <c r="L515" i="4"/>
  <c r="K581" i="4"/>
  <c r="L582" i="4"/>
  <c r="L39" i="4"/>
  <c r="L40" i="4"/>
  <c r="L41" i="4"/>
  <c r="I379" i="2"/>
  <c r="K379" i="2" s="1"/>
  <c r="K380" i="2"/>
  <c r="J405" i="2"/>
  <c r="K405" i="2" s="1"/>
  <c r="K406" i="2"/>
  <c r="K193" i="2"/>
  <c r="K192" i="2"/>
  <c r="I182" i="2"/>
  <c r="K182" i="2" s="1"/>
  <c r="K512" i="3"/>
  <c r="L513" i="3"/>
  <c r="K203" i="3"/>
  <c r="K196" i="3" s="1"/>
  <c r="L144" i="3"/>
  <c r="L134" i="3"/>
  <c r="L135" i="3"/>
  <c r="L93" i="3"/>
  <c r="K71" i="3"/>
  <c r="L31" i="3"/>
  <c r="L17" i="3"/>
  <c r="L24" i="3"/>
  <c r="L27" i="3"/>
  <c r="L29" i="3"/>
  <c r="L32" i="3"/>
  <c r="L38" i="3"/>
  <c r="L41" i="3"/>
  <c r="L56" i="3"/>
  <c r="L67" i="3"/>
  <c r="L70" i="3"/>
  <c r="L72" i="3"/>
  <c r="L84" i="3"/>
  <c r="L90" i="3"/>
  <c r="L92" i="3"/>
  <c r="L101" i="3"/>
  <c r="L106" i="3"/>
  <c r="L114" i="3"/>
  <c r="L117" i="3"/>
  <c r="L120" i="3"/>
  <c r="L151" i="3"/>
  <c r="L187" i="3"/>
  <c r="L195" i="3"/>
  <c r="L216" i="3"/>
  <c r="L223" i="3"/>
  <c r="L230" i="3"/>
  <c r="L239" i="3"/>
  <c r="L242" i="3"/>
  <c r="L244" i="3"/>
  <c r="L254" i="3"/>
  <c r="L256" i="3"/>
  <c r="L279" i="3"/>
  <c r="L281" i="3"/>
  <c r="L293" i="3"/>
  <c r="L323" i="3"/>
  <c r="L338" i="3"/>
  <c r="L352" i="3"/>
  <c r="L354" i="3"/>
  <c r="L376" i="3"/>
  <c r="L384" i="3"/>
  <c r="L396" i="3"/>
  <c r="L404" i="3"/>
  <c r="L412" i="3"/>
  <c r="L419" i="3"/>
  <c r="L428" i="3"/>
  <c r="L439" i="3"/>
  <c r="L447" i="3"/>
  <c r="L450" i="3"/>
  <c r="L457" i="3"/>
  <c r="L460" i="3"/>
  <c r="L471" i="3"/>
  <c r="L495" i="3"/>
  <c r="L503" i="3"/>
  <c r="L507" i="3"/>
  <c r="L522" i="3"/>
  <c r="L523" i="3"/>
  <c r="D22" i="10"/>
  <c r="D79" i="10"/>
  <c r="C79" i="10"/>
  <c r="D78" i="10"/>
  <c r="E78" i="10" s="1"/>
  <c r="C78" i="10"/>
  <c r="D82" i="10"/>
  <c r="D81" i="10" s="1"/>
  <c r="C82" i="10"/>
  <c r="C81" i="10" s="1"/>
  <c r="D77" i="10"/>
  <c r="E77" i="10" s="1"/>
  <c r="C77" i="10"/>
  <c r="C76" i="10" s="1"/>
  <c r="E80" i="10"/>
  <c r="E83" i="10"/>
  <c r="D72" i="10"/>
  <c r="C72" i="10"/>
  <c r="E73" i="10"/>
  <c r="I11" i="10"/>
  <c r="E16" i="10"/>
  <c r="E18" i="10"/>
  <c r="E23" i="10"/>
  <c r="E25" i="10"/>
  <c r="E29" i="10"/>
  <c r="E31" i="10"/>
  <c r="E33" i="10"/>
  <c r="E35" i="10"/>
  <c r="E39" i="10"/>
  <c r="E43" i="10"/>
  <c r="E44" i="10"/>
  <c r="E45" i="10"/>
  <c r="E46" i="10"/>
  <c r="E47" i="10"/>
  <c r="E48" i="10"/>
  <c r="E49" i="10"/>
  <c r="E50" i="10"/>
  <c r="E51" i="10"/>
  <c r="E52" i="10"/>
  <c r="E53" i="10"/>
  <c r="E56" i="10"/>
  <c r="E58" i="10"/>
  <c r="E60" i="10"/>
  <c r="E62" i="10"/>
  <c r="E64" i="10"/>
  <c r="E69" i="10"/>
  <c r="E79" i="10" l="1"/>
  <c r="D76" i="10"/>
  <c r="E76" i="10"/>
  <c r="E81" i="10"/>
  <c r="E72" i="10"/>
  <c r="L165" i="4"/>
  <c r="K164" i="4"/>
  <c r="L164" i="4" s="1"/>
  <c r="K305" i="4"/>
  <c r="L305" i="4" s="1"/>
  <c r="L306" i="4"/>
  <c r="L334" i="4"/>
  <c r="J333" i="4"/>
  <c r="J326" i="4"/>
  <c r="J325" i="4" s="1"/>
  <c r="L327" i="4"/>
  <c r="L581" i="4"/>
  <c r="K580" i="4"/>
  <c r="L580" i="4" s="1"/>
  <c r="I190" i="2"/>
  <c r="K191" i="2"/>
  <c r="I181" i="2"/>
  <c r="K181" i="2" s="1"/>
  <c r="L512" i="3"/>
  <c r="L196" i="3"/>
  <c r="L143" i="3"/>
  <c r="K142" i="3"/>
  <c r="E82" i="10"/>
  <c r="J332" i="4" l="1"/>
  <c r="L332" i="4" s="1"/>
  <c r="L333" i="4"/>
  <c r="L326" i="4"/>
  <c r="I189" i="2"/>
  <c r="K189" i="2" s="1"/>
  <c r="K190" i="2"/>
  <c r="I180" i="2"/>
  <c r="I179" i="2" s="1"/>
  <c r="K510" i="3"/>
  <c r="L511" i="3"/>
  <c r="K141" i="3"/>
  <c r="L142" i="3"/>
  <c r="J324" i="4" l="1"/>
  <c r="L325" i="4"/>
  <c r="K180" i="2"/>
  <c r="I178" i="2"/>
  <c r="K178" i="2" s="1"/>
  <c r="K179" i="2"/>
  <c r="L510" i="3"/>
  <c r="K509" i="3"/>
  <c r="L141" i="3"/>
  <c r="G17" i="14"/>
  <c r="G15" i="14" s="1"/>
  <c r="F17" i="14"/>
  <c r="I17" i="14" l="1"/>
  <c r="L324" i="4"/>
  <c r="J323" i="4"/>
  <c r="L323" i="4" s="1"/>
  <c r="L509" i="3"/>
  <c r="L266" i="3"/>
  <c r="K396" i="4"/>
  <c r="J396" i="4"/>
  <c r="J395" i="4" s="1"/>
  <c r="J394" i="4" s="1"/>
  <c r="J393" i="4" s="1"/>
  <c r="J392" i="4" s="1"/>
  <c r="J391" i="4" s="1"/>
  <c r="J390" i="4" s="1"/>
  <c r="K395" i="4" l="1"/>
  <c r="L396" i="4"/>
  <c r="J462" i="2"/>
  <c r="I462" i="2"/>
  <c r="I461" i="2" s="1"/>
  <c r="I460" i="2" s="1"/>
  <c r="I459" i="2" s="1"/>
  <c r="I458" i="2" s="1"/>
  <c r="I457" i="2" s="1"/>
  <c r="I456" i="2" s="1"/>
  <c r="K418" i="3"/>
  <c r="J418" i="3"/>
  <c r="J417" i="3" s="1"/>
  <c r="J416" i="3" s="1"/>
  <c r="J415" i="3" s="1"/>
  <c r="J414" i="3" s="1"/>
  <c r="J413" i="3" s="1"/>
  <c r="D34" i="10"/>
  <c r="C34" i="10"/>
  <c r="E34" i="10" l="1"/>
  <c r="K394" i="4"/>
  <c r="L395" i="4"/>
  <c r="J461" i="2"/>
  <c r="K462" i="2"/>
  <c r="K417" i="3"/>
  <c r="L418" i="3"/>
  <c r="J168" i="3"/>
  <c r="J167" i="3" s="1"/>
  <c r="J166" i="3" s="1"/>
  <c r="J165" i="3" s="1"/>
  <c r="J164" i="3" s="1"/>
  <c r="J163" i="3" s="1"/>
  <c r="J162" i="3" s="1"/>
  <c r="I241" i="2" s="1"/>
  <c r="I240" i="2" s="1"/>
  <c r="I239" i="2" s="1"/>
  <c r="I238" i="2" s="1"/>
  <c r="I237" i="2" s="1"/>
  <c r="I236" i="2" s="1"/>
  <c r="I235" i="2" s="1"/>
  <c r="K393" i="4" l="1"/>
  <c r="L394" i="4"/>
  <c r="J460" i="2"/>
  <c r="K461" i="2"/>
  <c r="K168" i="3"/>
  <c r="L168" i="3" s="1"/>
  <c r="L169" i="3"/>
  <c r="K416" i="3"/>
  <c r="L417" i="3"/>
  <c r="I219" i="2"/>
  <c r="I218" i="2" s="1"/>
  <c r="I217" i="2" s="1"/>
  <c r="I216" i="2" s="1"/>
  <c r="I215" i="2" s="1"/>
  <c r="I214" i="2" s="1"/>
  <c r="I213" i="2" s="1"/>
  <c r="J220" i="2"/>
  <c r="K524" i="4"/>
  <c r="J524" i="4"/>
  <c r="J523" i="4" s="1"/>
  <c r="J522" i="4" s="1"/>
  <c r="J521" i="4" s="1"/>
  <c r="J520" i="4" s="1"/>
  <c r="K529" i="4"/>
  <c r="J529" i="4"/>
  <c r="J528" i="4" s="1"/>
  <c r="J527" i="4" s="1"/>
  <c r="J526" i="4" s="1"/>
  <c r="J525" i="4" s="1"/>
  <c r="L390" i="3"/>
  <c r="J519" i="4" l="1"/>
  <c r="K392" i="4"/>
  <c r="L393" i="4"/>
  <c r="K528" i="4"/>
  <c r="L529" i="4"/>
  <c r="K523" i="4"/>
  <c r="L524" i="4"/>
  <c r="J219" i="2"/>
  <c r="J459" i="2"/>
  <c r="K460" i="2"/>
  <c r="K167" i="3"/>
  <c r="L167" i="3" s="1"/>
  <c r="L327" i="3"/>
  <c r="K415" i="3"/>
  <c r="L416" i="3"/>
  <c r="D32" i="10"/>
  <c r="C32" i="10"/>
  <c r="E32" i="10" l="1"/>
  <c r="K522" i="4"/>
  <c r="L523" i="4"/>
  <c r="K527" i="4"/>
  <c r="L528" i="4"/>
  <c r="K391" i="4"/>
  <c r="L392" i="4"/>
  <c r="J458" i="2"/>
  <c r="K459" i="2"/>
  <c r="J218" i="2"/>
  <c r="K166" i="3"/>
  <c r="K165" i="3" s="1"/>
  <c r="K414" i="3"/>
  <c r="L415" i="3"/>
  <c r="K494" i="3"/>
  <c r="K521" i="4" l="1"/>
  <c r="L522" i="4"/>
  <c r="K526" i="4"/>
  <c r="L527" i="4"/>
  <c r="K390" i="4"/>
  <c r="L390" i="4" s="1"/>
  <c r="L391" i="4"/>
  <c r="J217" i="2"/>
  <c r="J457" i="2"/>
  <c r="K458" i="2"/>
  <c r="L166" i="3"/>
  <c r="K164" i="3"/>
  <c r="L165" i="3"/>
  <c r="K413" i="3"/>
  <c r="L413" i="3" s="1"/>
  <c r="L414" i="3"/>
  <c r="D41" i="10"/>
  <c r="E42" i="10"/>
  <c r="E41" i="10" l="1"/>
  <c r="K525" i="4"/>
  <c r="L525" i="4" s="1"/>
  <c r="L526" i="4"/>
  <c r="K520" i="4"/>
  <c r="L521" i="4"/>
  <c r="J456" i="2"/>
  <c r="K456" i="2" s="1"/>
  <c r="K457" i="2"/>
  <c r="J216" i="2"/>
  <c r="K163" i="3"/>
  <c r="K162" i="3" s="1"/>
  <c r="L164" i="3"/>
  <c r="K250" i="4"/>
  <c r="J250" i="4"/>
  <c r="J71" i="2"/>
  <c r="I71" i="2"/>
  <c r="I70" i="2" s="1"/>
  <c r="I69" i="2"/>
  <c r="L162" i="3" l="1"/>
  <c r="J241" i="2"/>
  <c r="K519" i="4"/>
  <c r="L519" i="4" s="1"/>
  <c r="L250" i="4"/>
  <c r="L520" i="4"/>
  <c r="K31" i="2"/>
  <c r="J215" i="2"/>
  <c r="J70" i="2"/>
  <c r="K70" i="2" s="1"/>
  <c r="K71" i="2"/>
  <c r="L163" i="3"/>
  <c r="J240" i="2" l="1"/>
  <c r="K241" i="2"/>
  <c r="J214" i="2"/>
  <c r="J71" i="3"/>
  <c r="J579" i="4" s="1"/>
  <c r="J239" i="2" l="1"/>
  <c r="K240" i="2"/>
  <c r="K579" i="4"/>
  <c r="L579" i="4" s="1"/>
  <c r="L71" i="3"/>
  <c r="P17" i="3"/>
  <c r="Q17" i="3"/>
  <c r="O17" i="3"/>
  <c r="P8" i="3"/>
  <c r="Q8" i="3"/>
  <c r="O8" i="3"/>
  <c r="O9" i="3"/>
  <c r="P10" i="3"/>
  <c r="Q10" i="3"/>
  <c r="O10" i="3"/>
  <c r="P12" i="3"/>
  <c r="Q12" i="3"/>
  <c r="O12" i="3"/>
  <c r="P11" i="3"/>
  <c r="Q11" i="3"/>
  <c r="O11" i="3"/>
  <c r="P9" i="3"/>
  <c r="Q9" i="3"/>
  <c r="K239" i="2" l="1"/>
  <c r="J238" i="2"/>
  <c r="C22" i="12"/>
  <c r="D22" i="12" s="1"/>
  <c r="J237" i="2" l="1"/>
  <c r="K238" i="2"/>
  <c r="D63" i="10"/>
  <c r="C63" i="10"/>
  <c r="J236" i="2" l="1"/>
  <c r="K237" i="2"/>
  <c r="E63" i="10"/>
  <c r="D17" i="13"/>
  <c r="C17" i="13"/>
  <c r="C16" i="13" s="1"/>
  <c r="D26" i="13"/>
  <c r="J235" i="2" l="1"/>
  <c r="J213" i="2" s="1"/>
  <c r="K236" i="2"/>
  <c r="D16" i="13"/>
  <c r="E16" i="13" s="1"/>
  <c r="E17" i="13"/>
  <c r="E32" i="13"/>
  <c r="E37" i="13"/>
  <c r="D25" i="13"/>
  <c r="E26" i="13"/>
  <c r="E21" i="13"/>
  <c r="F15" i="14"/>
  <c r="I15" i="14" s="1"/>
  <c r="C60" i="12"/>
  <c r="B60" i="12"/>
  <c r="C41" i="12"/>
  <c r="B41" i="12"/>
  <c r="K235" i="2" l="1"/>
  <c r="K213" i="2"/>
  <c r="D60" i="12"/>
  <c r="D41" i="12"/>
  <c r="E31" i="13"/>
  <c r="E36" i="13"/>
  <c r="D24" i="13"/>
  <c r="E25" i="13"/>
  <c r="E19" i="13"/>
  <c r="E20" i="13"/>
  <c r="G18" i="14"/>
  <c r="I18" i="14" l="1"/>
  <c r="E29" i="13"/>
  <c r="E30" i="13"/>
  <c r="E35" i="13"/>
  <c r="D23" i="13"/>
  <c r="E23" i="13" s="1"/>
  <c r="E24" i="13"/>
  <c r="E34" i="13" l="1"/>
  <c r="Q16" i="3"/>
  <c r="P16" i="3"/>
  <c r="O16" i="3"/>
  <c r="E28" i="13" l="1"/>
  <c r="E15" i="13"/>
  <c r="K197" i="4"/>
  <c r="J417" i="2"/>
  <c r="J197" i="4"/>
  <c r="J196" i="4" s="1"/>
  <c r="J195" i="4" s="1"/>
  <c r="J194" i="4" s="1"/>
  <c r="I417" i="2"/>
  <c r="K193" i="4"/>
  <c r="J416" i="2"/>
  <c r="J193" i="4"/>
  <c r="J192" i="4" s="1"/>
  <c r="J191" i="4" s="1"/>
  <c r="J190" i="4" s="1"/>
  <c r="I416" i="2"/>
  <c r="K506" i="3"/>
  <c r="K296" i="4"/>
  <c r="J351" i="2"/>
  <c r="J506" i="3"/>
  <c r="J505" i="3" s="1"/>
  <c r="J504" i="3" s="1"/>
  <c r="J296" i="4"/>
  <c r="J295" i="4" s="1"/>
  <c r="J294" i="4" s="1"/>
  <c r="J293" i="4" s="1"/>
  <c r="J292" i="4" s="1"/>
  <c r="J291" i="4" s="1"/>
  <c r="J290" i="4" s="1"/>
  <c r="I351" i="2"/>
  <c r="I350" i="2" s="1"/>
  <c r="I349" i="2" s="1"/>
  <c r="I348" i="2" s="1"/>
  <c r="K502" i="3"/>
  <c r="K289" i="4"/>
  <c r="J347" i="2"/>
  <c r="J502" i="3"/>
  <c r="J501" i="3" s="1"/>
  <c r="J500" i="3" s="1"/>
  <c r="J289" i="4"/>
  <c r="J288" i="4" s="1"/>
  <c r="J287" i="4" s="1"/>
  <c r="J286" i="4" s="1"/>
  <c r="J285" i="4" s="1"/>
  <c r="J284" i="4" s="1"/>
  <c r="I347" i="2"/>
  <c r="I346" i="2" s="1"/>
  <c r="I345" i="2" s="1"/>
  <c r="I344" i="2" s="1"/>
  <c r="K493" i="3"/>
  <c r="J494" i="3"/>
  <c r="K487" i="3"/>
  <c r="K484" i="3" s="1"/>
  <c r="K314" i="4"/>
  <c r="K249" i="4"/>
  <c r="J487" i="3"/>
  <c r="J484" i="3" s="1"/>
  <c r="J483" i="3" s="1"/>
  <c r="J482" i="3" s="1"/>
  <c r="J481" i="3" s="1"/>
  <c r="J314" i="4"/>
  <c r="J313" i="4" s="1"/>
  <c r="J312" i="4" s="1"/>
  <c r="J311" i="4" s="1"/>
  <c r="J310" i="4" s="1"/>
  <c r="J304" i="4" s="1"/>
  <c r="J249" i="4"/>
  <c r="J248" i="4" s="1"/>
  <c r="J247" i="4" s="1"/>
  <c r="J246" i="4" s="1"/>
  <c r="J245" i="4" s="1"/>
  <c r="J244" i="4" s="1"/>
  <c r="I308" i="2"/>
  <c r="I305" i="2" s="1"/>
  <c r="K236" i="4"/>
  <c r="J298" i="2"/>
  <c r="J236" i="4"/>
  <c r="J235" i="4" s="1"/>
  <c r="J234" i="4" s="1"/>
  <c r="J233" i="4" s="1"/>
  <c r="J232" i="4" s="1"/>
  <c r="J231" i="4" s="1"/>
  <c r="I297" i="2"/>
  <c r="I296" i="2" s="1"/>
  <c r="K470" i="3"/>
  <c r="K224" i="4"/>
  <c r="J292" i="2"/>
  <c r="J470" i="3"/>
  <c r="J469" i="3" s="1"/>
  <c r="J224" i="4"/>
  <c r="J223" i="4" s="1"/>
  <c r="J222" i="4" s="1"/>
  <c r="J221" i="4" s="1"/>
  <c r="J220" i="4" s="1"/>
  <c r="J219" i="4" s="1"/>
  <c r="I292" i="2"/>
  <c r="I291" i="2" s="1"/>
  <c r="I290" i="2" s="1"/>
  <c r="K521" i="3"/>
  <c r="J521" i="3"/>
  <c r="J520" i="3" s="1"/>
  <c r="J519" i="3" s="1"/>
  <c r="J518" i="3" s="1"/>
  <c r="J517" i="3" s="1"/>
  <c r="J516" i="3" s="1"/>
  <c r="J508" i="3" s="1"/>
  <c r="I343" i="2" l="1"/>
  <c r="I342" i="2" s="1"/>
  <c r="I341" i="2" s="1"/>
  <c r="J468" i="3"/>
  <c r="J467" i="3" s="1"/>
  <c r="J466" i="3" s="1"/>
  <c r="J465" i="3" s="1"/>
  <c r="J218" i="4"/>
  <c r="I289" i="2"/>
  <c r="I288" i="2" s="1"/>
  <c r="I287" i="2" s="1"/>
  <c r="K288" i="4"/>
  <c r="L289" i="4"/>
  <c r="K192" i="4"/>
  <c r="L193" i="4"/>
  <c r="K223" i="4"/>
  <c r="L224" i="4"/>
  <c r="K235" i="4"/>
  <c r="L236" i="4"/>
  <c r="K295" i="4"/>
  <c r="L296" i="4"/>
  <c r="K248" i="4"/>
  <c r="L249" i="4"/>
  <c r="K313" i="4"/>
  <c r="L314" i="4"/>
  <c r="K196" i="4"/>
  <c r="L197" i="4"/>
  <c r="J297" i="2"/>
  <c r="K417" i="2"/>
  <c r="K416" i="2"/>
  <c r="J308" i="2"/>
  <c r="J305" i="2" s="1"/>
  <c r="K309" i="2"/>
  <c r="J346" i="2"/>
  <c r="K347" i="2"/>
  <c r="J350" i="2"/>
  <c r="K351" i="2"/>
  <c r="J291" i="2"/>
  <c r="K292" i="2"/>
  <c r="K483" i="3"/>
  <c r="K520" i="3"/>
  <c r="L521" i="3"/>
  <c r="K492" i="3"/>
  <c r="K501" i="3"/>
  <c r="L502" i="3"/>
  <c r="K469" i="3"/>
  <c r="L470" i="3"/>
  <c r="K505" i="3"/>
  <c r="L506" i="3"/>
  <c r="J493" i="3"/>
  <c r="J492" i="3" s="1"/>
  <c r="J491" i="3" s="1"/>
  <c r="J490" i="3" s="1"/>
  <c r="J489" i="3" s="1"/>
  <c r="L494" i="3"/>
  <c r="J499" i="3"/>
  <c r="J498" i="3" s="1"/>
  <c r="J497" i="3" s="1"/>
  <c r="J496" i="3" s="1"/>
  <c r="J415" i="2"/>
  <c r="J189" i="4"/>
  <c r="J188" i="4" s="1"/>
  <c r="I415" i="2"/>
  <c r="I414" i="2" s="1"/>
  <c r="I413" i="2" s="1"/>
  <c r="I412" i="2" s="1"/>
  <c r="I411" i="2" s="1"/>
  <c r="K459" i="3"/>
  <c r="K187" i="4"/>
  <c r="J265" i="2"/>
  <c r="J459" i="3"/>
  <c r="J458" i="3" s="1"/>
  <c r="J187" i="4"/>
  <c r="J186" i="4" s="1"/>
  <c r="J185" i="4" s="1"/>
  <c r="J184" i="4" s="1"/>
  <c r="J183" i="4" s="1"/>
  <c r="J182" i="4" s="1"/>
  <c r="I265" i="2"/>
  <c r="I264" i="2" s="1"/>
  <c r="I263" i="2" s="1"/>
  <c r="K456" i="3"/>
  <c r="K181" i="4"/>
  <c r="J262" i="2"/>
  <c r="J456" i="3"/>
  <c r="J455" i="3" s="1"/>
  <c r="J454" i="3" s="1"/>
  <c r="J181" i="4"/>
  <c r="J180" i="4" s="1"/>
  <c r="J179" i="4" s="1"/>
  <c r="J178" i="4" s="1"/>
  <c r="J177" i="4" s="1"/>
  <c r="J176" i="4" s="1"/>
  <c r="I262" i="2"/>
  <c r="I261" i="2" s="1"/>
  <c r="I260" i="2" s="1"/>
  <c r="K449" i="3"/>
  <c r="K161" i="4"/>
  <c r="J252" i="2"/>
  <c r="J449" i="3"/>
  <c r="J448" i="3" s="1"/>
  <c r="J161" i="4"/>
  <c r="J160" i="4" s="1"/>
  <c r="J159" i="4" s="1"/>
  <c r="J158" i="4" s="1"/>
  <c r="J157" i="4" s="1"/>
  <c r="J156" i="4" s="1"/>
  <c r="I252" i="2"/>
  <c r="I251" i="2" s="1"/>
  <c r="I250" i="2" s="1"/>
  <c r="K446" i="3"/>
  <c r="K155" i="4"/>
  <c r="J249" i="2"/>
  <c r="J446" i="3"/>
  <c r="J445" i="3" s="1"/>
  <c r="J155" i="4"/>
  <c r="J154" i="4" s="1"/>
  <c r="J153" i="4" s="1"/>
  <c r="J152" i="4" s="1"/>
  <c r="J151" i="4" s="1"/>
  <c r="J150" i="4" s="1"/>
  <c r="I249" i="2"/>
  <c r="I248" i="2" s="1"/>
  <c r="I247" i="2" s="1"/>
  <c r="K411" i="3"/>
  <c r="K389" i="4"/>
  <c r="J455" i="2"/>
  <c r="J411" i="3"/>
  <c r="J410" i="3" s="1"/>
  <c r="J409" i="3" s="1"/>
  <c r="J408" i="3" s="1"/>
  <c r="J407" i="3" s="1"/>
  <c r="J406" i="3" s="1"/>
  <c r="J405" i="3" s="1"/>
  <c r="J389" i="4"/>
  <c r="J388" i="4" s="1"/>
  <c r="J387" i="4" s="1"/>
  <c r="J386" i="4" s="1"/>
  <c r="J385" i="4" s="1"/>
  <c r="J384" i="4" s="1"/>
  <c r="J383" i="4" s="1"/>
  <c r="J382" i="4" s="1"/>
  <c r="I455" i="2"/>
  <c r="I454" i="2" s="1"/>
  <c r="I453" i="2" s="1"/>
  <c r="I452" i="2" s="1"/>
  <c r="I451" i="2" s="1"/>
  <c r="I450" i="2" s="1"/>
  <c r="I449" i="2" s="1"/>
  <c r="I448" i="2" s="1"/>
  <c r="K403" i="3"/>
  <c r="K381" i="4"/>
  <c r="J447" i="2"/>
  <c r="J403" i="3"/>
  <c r="J402" i="3" s="1"/>
  <c r="J401" i="3" s="1"/>
  <c r="J400" i="3" s="1"/>
  <c r="J399" i="3" s="1"/>
  <c r="J398" i="3" s="1"/>
  <c r="J397" i="3" s="1"/>
  <c r="J381" i="4"/>
  <c r="J380" i="4" s="1"/>
  <c r="J379" i="4" s="1"/>
  <c r="J378" i="4" s="1"/>
  <c r="J377" i="4" s="1"/>
  <c r="J376" i="4" s="1"/>
  <c r="J375" i="4" s="1"/>
  <c r="J374" i="4" s="1"/>
  <c r="I447" i="2"/>
  <c r="I446" i="2" s="1"/>
  <c r="I445" i="2" s="1"/>
  <c r="I444" i="2" s="1"/>
  <c r="I443" i="2" s="1"/>
  <c r="I442" i="2" s="1"/>
  <c r="I441" i="2" s="1"/>
  <c r="I440" i="2" s="1"/>
  <c r="K414" i="4"/>
  <c r="J398" i="2"/>
  <c r="J395" i="3"/>
  <c r="J394" i="3" s="1"/>
  <c r="J393" i="3" s="1"/>
  <c r="J392" i="3" s="1"/>
  <c r="J391" i="3" s="1"/>
  <c r="J414" i="4"/>
  <c r="J413" i="4" s="1"/>
  <c r="J412" i="4" s="1"/>
  <c r="J411" i="4" s="1"/>
  <c r="J410" i="4" s="1"/>
  <c r="J409" i="4" s="1"/>
  <c r="J408" i="4" s="1"/>
  <c r="J407" i="4" s="1"/>
  <c r="I398" i="2"/>
  <c r="I397" i="2" s="1"/>
  <c r="I396" i="2" s="1"/>
  <c r="I395" i="2" s="1"/>
  <c r="I394" i="2" s="1"/>
  <c r="I393" i="2" s="1"/>
  <c r="K389" i="3"/>
  <c r="K266" i="4"/>
  <c r="J392" i="2"/>
  <c r="J389" i="3"/>
  <c r="J388" i="3" s="1"/>
  <c r="J387" i="3" s="1"/>
  <c r="J386" i="3" s="1"/>
  <c r="J385" i="3" s="1"/>
  <c r="J266" i="4"/>
  <c r="J265" i="4" s="1"/>
  <c r="J264" i="4" s="1"/>
  <c r="J263" i="4" s="1"/>
  <c r="J262" i="4" s="1"/>
  <c r="J261" i="4" s="1"/>
  <c r="J260" i="4" s="1"/>
  <c r="J259" i="4" s="1"/>
  <c r="J258" i="4" s="1"/>
  <c r="I392" i="2"/>
  <c r="I391" i="2" s="1"/>
  <c r="I390" i="2" s="1"/>
  <c r="I389" i="2" s="1"/>
  <c r="I388" i="2" s="1"/>
  <c r="I387" i="2" s="1"/>
  <c r="K383" i="3"/>
  <c r="K204" i="4"/>
  <c r="J386" i="2"/>
  <c r="J383" i="3"/>
  <c r="J382" i="3" s="1"/>
  <c r="J381" i="3" s="1"/>
  <c r="J380" i="3" s="1"/>
  <c r="J379" i="3" s="1"/>
  <c r="J204" i="4"/>
  <c r="J203" i="4" s="1"/>
  <c r="J202" i="4" s="1"/>
  <c r="J201" i="4" s="1"/>
  <c r="J200" i="4" s="1"/>
  <c r="J199" i="4" s="1"/>
  <c r="I386" i="2"/>
  <c r="I385" i="2" s="1"/>
  <c r="I384" i="2" s="1"/>
  <c r="I383" i="2" s="1"/>
  <c r="I378" i="2" s="1"/>
  <c r="K375" i="3"/>
  <c r="K283" i="4"/>
  <c r="J367" i="2"/>
  <c r="J375" i="3"/>
  <c r="J374" i="3" s="1"/>
  <c r="J373" i="3" s="1"/>
  <c r="J372" i="3" s="1"/>
  <c r="J371" i="3" s="1"/>
  <c r="J370" i="3" s="1"/>
  <c r="J357" i="3" s="1"/>
  <c r="J283" i="4"/>
  <c r="J282" i="4" s="1"/>
  <c r="J281" i="4" s="1"/>
  <c r="J280" i="4" s="1"/>
  <c r="J279" i="4" s="1"/>
  <c r="J278" i="4" s="1"/>
  <c r="J277" i="4" s="1"/>
  <c r="I367" i="2"/>
  <c r="I366" i="2" s="1"/>
  <c r="I365" i="2" s="1"/>
  <c r="I364" i="2" s="1"/>
  <c r="I363" i="2" s="1"/>
  <c r="I362" i="2" s="1"/>
  <c r="I361" i="2" s="1"/>
  <c r="K353" i="3"/>
  <c r="K350" i="3" s="1"/>
  <c r="K545" i="4"/>
  <c r="J337" i="2"/>
  <c r="J353" i="3"/>
  <c r="J545" i="4"/>
  <c r="J544" i="4" s="1"/>
  <c r="J543" i="4" s="1"/>
  <c r="J542" i="4" s="1"/>
  <c r="J541" i="4" s="1"/>
  <c r="I337" i="2"/>
  <c r="I336" i="2" s="1"/>
  <c r="K348" i="3"/>
  <c r="K502" i="4"/>
  <c r="J332" i="2"/>
  <c r="J348" i="3"/>
  <c r="J347" i="3" s="1"/>
  <c r="J502" i="4"/>
  <c r="J501" i="4" s="1"/>
  <c r="I332" i="2"/>
  <c r="I331" i="2" s="1"/>
  <c r="I330" i="2" s="1"/>
  <c r="K342" i="3"/>
  <c r="K500" i="4"/>
  <c r="J314" i="2"/>
  <c r="J342" i="3"/>
  <c r="J341" i="3" s="1"/>
  <c r="J340" i="3" s="1"/>
  <c r="J339" i="3" s="1"/>
  <c r="J500" i="4"/>
  <c r="J499" i="4" s="1"/>
  <c r="I314" i="2"/>
  <c r="I313" i="2" s="1"/>
  <c r="I312" i="2" s="1"/>
  <c r="I311" i="2" s="1"/>
  <c r="I310" i="2" s="1"/>
  <c r="K337" i="3"/>
  <c r="K303" i="4"/>
  <c r="J304" i="2"/>
  <c r="J337" i="3"/>
  <c r="J336" i="3" s="1"/>
  <c r="J335" i="3" s="1"/>
  <c r="J303" i="4"/>
  <c r="J302" i="4" s="1"/>
  <c r="J301" i="4" s="1"/>
  <c r="J300" i="4" s="1"/>
  <c r="J299" i="4" s="1"/>
  <c r="J298" i="4" s="1"/>
  <c r="J297" i="4" s="1"/>
  <c r="I304" i="2"/>
  <c r="I303" i="2" s="1"/>
  <c r="I302" i="2" s="1"/>
  <c r="K326" i="3"/>
  <c r="K210" i="4"/>
  <c r="J269" i="2"/>
  <c r="J326" i="3"/>
  <c r="J325" i="3" s="1"/>
  <c r="J324" i="3" s="1"/>
  <c r="J210" i="4"/>
  <c r="J209" i="4" s="1"/>
  <c r="J208" i="4" s="1"/>
  <c r="J207" i="4" s="1"/>
  <c r="J206" i="4" s="1"/>
  <c r="J205" i="4" s="1"/>
  <c r="I269" i="2"/>
  <c r="I268" i="2" s="1"/>
  <c r="I267" i="2" s="1"/>
  <c r="I266" i="2" s="1"/>
  <c r="K322" i="3"/>
  <c r="K175" i="4"/>
  <c r="J259" i="2"/>
  <c r="J322" i="3"/>
  <c r="J321" i="3" s="1"/>
  <c r="J320" i="3" s="1"/>
  <c r="J175" i="4"/>
  <c r="J174" i="4" s="1"/>
  <c r="J173" i="4" s="1"/>
  <c r="J172" i="4" s="1"/>
  <c r="J171" i="4" s="1"/>
  <c r="J170" i="4" s="1"/>
  <c r="I259" i="2"/>
  <c r="I258" i="2" s="1"/>
  <c r="I257" i="2" s="1"/>
  <c r="K292" i="3"/>
  <c r="K483" i="4"/>
  <c r="J202" i="2"/>
  <c r="J292" i="3"/>
  <c r="J291" i="3" s="1"/>
  <c r="J290" i="3" s="1"/>
  <c r="J289" i="3" s="1"/>
  <c r="J288" i="3" s="1"/>
  <c r="J287" i="3" s="1"/>
  <c r="J483" i="4"/>
  <c r="J482" i="4" s="1"/>
  <c r="J481" i="4" s="1"/>
  <c r="J480" i="4" s="1"/>
  <c r="J479" i="4" s="1"/>
  <c r="J478" i="4" s="1"/>
  <c r="I202" i="2"/>
  <c r="I201" i="2" s="1"/>
  <c r="I200" i="2" s="1"/>
  <c r="K280" i="3"/>
  <c r="J149" i="2"/>
  <c r="J280" i="3"/>
  <c r="I149" i="2"/>
  <c r="I148" i="2" s="1"/>
  <c r="K265" i="3"/>
  <c r="K139" i="4"/>
  <c r="J265" i="3"/>
  <c r="J264" i="3" s="1"/>
  <c r="J260" i="3" s="1"/>
  <c r="I114" i="2"/>
  <c r="I113" i="2" s="1"/>
  <c r="I112" i="2" s="1"/>
  <c r="I108" i="2" s="1"/>
  <c r="J139" i="4"/>
  <c r="J138" i="4" s="1"/>
  <c r="J137" i="4" s="1"/>
  <c r="J136" i="4" s="1"/>
  <c r="J135" i="4" s="1"/>
  <c r="J134" i="4" s="1"/>
  <c r="J127" i="4" s="1"/>
  <c r="I340" i="2" l="1"/>
  <c r="I301" i="2"/>
  <c r="I300" i="2" s="1"/>
  <c r="I299" i="2" s="1"/>
  <c r="J276" i="4"/>
  <c r="J275" i="4" s="1"/>
  <c r="J319" i="3"/>
  <c r="L469" i="3"/>
  <c r="K468" i="3"/>
  <c r="J163" i="4"/>
  <c r="L280" i="3"/>
  <c r="K154" i="4"/>
  <c r="L155" i="4"/>
  <c r="K160" i="4"/>
  <c r="L161" i="4"/>
  <c r="K180" i="4"/>
  <c r="L181" i="4"/>
  <c r="K186" i="4"/>
  <c r="L187" i="4"/>
  <c r="K247" i="4"/>
  <c r="L248" i="4"/>
  <c r="K222" i="4"/>
  <c r="L223" i="4"/>
  <c r="K195" i="4"/>
  <c r="L196" i="4"/>
  <c r="K294" i="4"/>
  <c r="L295" i="4"/>
  <c r="K191" i="4"/>
  <c r="L192" i="4"/>
  <c r="K174" i="4"/>
  <c r="L175" i="4"/>
  <c r="K302" i="4"/>
  <c r="L303" i="4"/>
  <c r="K501" i="4"/>
  <c r="L501" i="4" s="1"/>
  <c r="L502" i="4"/>
  <c r="K282" i="4"/>
  <c r="L283" i="4"/>
  <c r="K203" i="4"/>
  <c r="L204" i="4"/>
  <c r="K413" i="4"/>
  <c r="L414" i="4"/>
  <c r="K380" i="4"/>
  <c r="L381" i="4"/>
  <c r="K388" i="4"/>
  <c r="L389" i="4"/>
  <c r="K312" i="4"/>
  <c r="L313" i="4"/>
  <c r="K234" i="4"/>
  <c r="L235" i="4"/>
  <c r="K482" i="4"/>
  <c r="L483" i="4"/>
  <c r="K209" i="4"/>
  <c r="L210" i="4"/>
  <c r="K499" i="4"/>
  <c r="L499" i="4" s="1"/>
  <c r="L500" i="4"/>
  <c r="K544" i="4"/>
  <c r="L545" i="4"/>
  <c r="K265" i="4"/>
  <c r="L266" i="4"/>
  <c r="K138" i="4"/>
  <c r="L139" i="4"/>
  <c r="K287" i="4"/>
  <c r="L288" i="4"/>
  <c r="J313" i="2"/>
  <c r="K314" i="2"/>
  <c r="J397" i="2"/>
  <c r="K398" i="2"/>
  <c r="J331" i="2"/>
  <c r="K332" i="2"/>
  <c r="J446" i="2"/>
  <c r="K447" i="2"/>
  <c r="J248" i="2"/>
  <c r="K249" i="2"/>
  <c r="K305" i="2"/>
  <c r="K308" i="2"/>
  <c r="J336" i="2"/>
  <c r="K336" i="2" s="1"/>
  <c r="K337" i="2"/>
  <c r="J454" i="2"/>
  <c r="K455" i="2"/>
  <c r="J251" i="2"/>
  <c r="K252" i="2"/>
  <c r="J201" i="2"/>
  <c r="K202" i="2"/>
  <c r="J148" i="2"/>
  <c r="K148" i="2" s="1"/>
  <c r="K149" i="2"/>
  <c r="J258" i="2"/>
  <c r="K259" i="2"/>
  <c r="J366" i="2"/>
  <c r="K367" i="2"/>
  <c r="J261" i="2"/>
  <c r="K262" i="2"/>
  <c r="J290" i="2"/>
  <c r="K291" i="2"/>
  <c r="J345" i="2"/>
  <c r="K346" i="2"/>
  <c r="J268" i="2"/>
  <c r="K269" i="2"/>
  <c r="J385" i="2"/>
  <c r="K386" i="2"/>
  <c r="J264" i="2"/>
  <c r="K265" i="2"/>
  <c r="J113" i="2"/>
  <c r="K114" i="2"/>
  <c r="J303" i="2"/>
  <c r="K304" i="2"/>
  <c r="J391" i="2"/>
  <c r="K392" i="2"/>
  <c r="J414" i="2"/>
  <c r="K415" i="2"/>
  <c r="J349" i="2"/>
  <c r="J348" i="2" s="1"/>
  <c r="K350" i="2"/>
  <c r="J296" i="2"/>
  <c r="K482" i="3"/>
  <c r="K374" i="3"/>
  <c r="L375" i="3"/>
  <c r="K394" i="3"/>
  <c r="L395" i="3"/>
  <c r="K347" i="3"/>
  <c r="K382" i="3"/>
  <c r="L383" i="3"/>
  <c r="K402" i="3"/>
  <c r="L403" i="3"/>
  <c r="L353" i="3"/>
  <c r="K388" i="3"/>
  <c r="L389" i="3"/>
  <c r="K410" i="3"/>
  <c r="L411" i="3"/>
  <c r="K519" i="3"/>
  <c r="L520" i="3"/>
  <c r="K325" i="3"/>
  <c r="L326" i="3"/>
  <c r="K504" i="3"/>
  <c r="L504" i="3" s="1"/>
  <c r="L505" i="3"/>
  <c r="K500" i="3"/>
  <c r="L501" i="3"/>
  <c r="K448" i="3"/>
  <c r="L448" i="3" s="1"/>
  <c r="L449" i="3"/>
  <c r="K264" i="3"/>
  <c r="K260" i="3" s="1"/>
  <c r="L265" i="3"/>
  <c r="K455" i="3"/>
  <c r="L456" i="3"/>
  <c r="K291" i="3"/>
  <c r="L292" i="3"/>
  <c r="K336" i="3"/>
  <c r="L337" i="3"/>
  <c r="K445" i="3"/>
  <c r="L445" i="3" s="1"/>
  <c r="L446" i="3"/>
  <c r="K458" i="3"/>
  <c r="L458" i="3" s="1"/>
  <c r="L459" i="3"/>
  <c r="L493" i="3"/>
  <c r="K321" i="3"/>
  <c r="L322" i="3"/>
  <c r="K341" i="3"/>
  <c r="K491" i="3"/>
  <c r="L492" i="3"/>
  <c r="J334" i="3"/>
  <c r="J333" i="3" s="1"/>
  <c r="J332" i="3" s="1"/>
  <c r="I377" i="2"/>
  <c r="I376" i="2" s="1"/>
  <c r="J453" i="3"/>
  <c r="J452" i="3" s="1"/>
  <c r="J451" i="3" s="1"/>
  <c r="I256" i="2"/>
  <c r="I255" i="2" s="1"/>
  <c r="P15" i="3"/>
  <c r="O15" i="3"/>
  <c r="J318" i="3"/>
  <c r="J317" i="3" s="1"/>
  <c r="J378" i="3"/>
  <c r="J377" i="3" s="1"/>
  <c r="J444" i="3"/>
  <c r="J443" i="3" s="1"/>
  <c r="J442" i="3" s="1"/>
  <c r="J441" i="3" s="1"/>
  <c r="J149" i="4"/>
  <c r="J148" i="4" s="1"/>
  <c r="J498" i="4"/>
  <c r="J497" i="4" s="1"/>
  <c r="J496" i="4" s="1"/>
  <c r="J495" i="4" s="1"/>
  <c r="I246" i="2"/>
  <c r="I245" i="2" s="1"/>
  <c r="I244" i="2" s="1"/>
  <c r="I243" i="2" s="1"/>
  <c r="K438" i="3"/>
  <c r="K84" i="4"/>
  <c r="J438" i="3"/>
  <c r="J437" i="3" s="1"/>
  <c r="J84" i="4"/>
  <c r="J83" i="4" s="1"/>
  <c r="J82" i="4" s="1"/>
  <c r="J81" i="4" s="1"/>
  <c r="J80" i="4" s="1"/>
  <c r="J79" i="4" s="1"/>
  <c r="K427" i="3"/>
  <c r="K24" i="4"/>
  <c r="J427" i="3"/>
  <c r="J426" i="3" s="1"/>
  <c r="J24" i="4"/>
  <c r="J198" i="4"/>
  <c r="K540" i="4"/>
  <c r="J335" i="2"/>
  <c r="J351" i="3"/>
  <c r="J350" i="3" s="1"/>
  <c r="J540" i="4"/>
  <c r="J539" i="4" s="1"/>
  <c r="I335" i="2"/>
  <c r="I334" i="2" s="1"/>
  <c r="K278" i="3"/>
  <c r="K276" i="3" s="1"/>
  <c r="J147" i="2"/>
  <c r="J278" i="3"/>
  <c r="J277" i="3" s="1"/>
  <c r="J276" i="3" s="1"/>
  <c r="I147" i="2"/>
  <c r="I146" i="2" s="1"/>
  <c r="I145" i="2" s="1"/>
  <c r="I144" i="2" s="1"/>
  <c r="K255" i="3"/>
  <c r="J104" i="2"/>
  <c r="K117" i="4"/>
  <c r="J255" i="3"/>
  <c r="J117" i="4"/>
  <c r="J116" i="4" s="1"/>
  <c r="J115" i="4" s="1"/>
  <c r="J114" i="4" s="1"/>
  <c r="J113" i="4" s="1"/>
  <c r="I104" i="2"/>
  <c r="I103" i="2" s="1"/>
  <c r="K364" i="4"/>
  <c r="J86" i="2"/>
  <c r="J364" i="4"/>
  <c r="J363" i="4" s="1"/>
  <c r="J362" i="4" s="1"/>
  <c r="J361" i="4" s="1"/>
  <c r="J360" i="4" s="1"/>
  <c r="I86" i="2"/>
  <c r="I85" i="2" s="1"/>
  <c r="K359" i="4"/>
  <c r="J84" i="2"/>
  <c r="J359" i="4"/>
  <c r="J358" i="4" s="1"/>
  <c r="J357" i="4" s="1"/>
  <c r="J356" i="4" s="1"/>
  <c r="J355" i="4" s="1"/>
  <c r="I84" i="2"/>
  <c r="I83" i="2" s="1"/>
  <c r="K229" i="3"/>
  <c r="K597" i="4"/>
  <c r="J439" i="2"/>
  <c r="J597" i="4"/>
  <c r="J596" i="4" s="1"/>
  <c r="J595" i="4" s="1"/>
  <c r="J594" i="4" s="1"/>
  <c r="J593" i="4" s="1"/>
  <c r="J592" i="4" s="1"/>
  <c r="I439" i="2"/>
  <c r="I438" i="2" s="1"/>
  <c r="I437" i="2" s="1"/>
  <c r="I436" i="2" s="1"/>
  <c r="I435" i="2" s="1"/>
  <c r="I434" i="2" s="1"/>
  <c r="I433" i="2" s="1"/>
  <c r="K222" i="3"/>
  <c r="K322" i="4"/>
  <c r="J432" i="2"/>
  <c r="J322" i="4"/>
  <c r="J321" i="4" s="1"/>
  <c r="J320" i="4" s="1"/>
  <c r="J319" i="4" s="1"/>
  <c r="J318" i="4" s="1"/>
  <c r="J317" i="4" s="1"/>
  <c r="J316" i="4" s="1"/>
  <c r="J315" i="4" s="1"/>
  <c r="I432" i="2"/>
  <c r="I431" i="2" s="1"/>
  <c r="I430" i="2" s="1"/>
  <c r="I429" i="2" s="1"/>
  <c r="I428" i="2" s="1"/>
  <c r="J241" i="3"/>
  <c r="K243" i="3"/>
  <c r="J243" i="3"/>
  <c r="K241" i="3"/>
  <c r="J222" i="3"/>
  <c r="J221" i="3" s="1"/>
  <c r="J220" i="3" s="1"/>
  <c r="J219" i="3" s="1"/>
  <c r="J218" i="3" s="1"/>
  <c r="J229" i="3"/>
  <c r="J228" i="3" s="1"/>
  <c r="J227" i="3" s="1"/>
  <c r="J226" i="3" s="1"/>
  <c r="J225" i="3" s="1"/>
  <c r="J224" i="3" s="1"/>
  <c r="J562" i="4"/>
  <c r="K562" i="4"/>
  <c r="P18" i="3"/>
  <c r="Q18" i="3"/>
  <c r="O18" i="3"/>
  <c r="J425" i="3" l="1"/>
  <c r="L455" i="3"/>
  <c r="K454" i="3"/>
  <c r="I286" i="2"/>
  <c r="L336" i="3"/>
  <c r="K335" i="3"/>
  <c r="K334" i="3" s="1"/>
  <c r="L334" i="3" s="1"/>
  <c r="J162" i="4"/>
  <c r="J147" i="4" s="1"/>
  <c r="I333" i="2"/>
  <c r="I329" i="2" s="1"/>
  <c r="I328" i="2" s="1"/>
  <c r="I321" i="2" s="1"/>
  <c r="I427" i="2"/>
  <c r="I426" i="2" s="1"/>
  <c r="J538" i="4"/>
  <c r="J537" i="4" s="1"/>
  <c r="J536" i="4" s="1"/>
  <c r="J535" i="4" s="1"/>
  <c r="J289" i="2"/>
  <c r="I254" i="2"/>
  <c r="I253" i="2" s="1"/>
  <c r="J217" i="3"/>
  <c r="J354" i="4"/>
  <c r="K498" i="4"/>
  <c r="L498" i="4" s="1"/>
  <c r="L562" i="4"/>
  <c r="K264" i="4"/>
  <c r="L265" i="4"/>
  <c r="K208" i="4"/>
  <c r="L209" i="4"/>
  <c r="K311" i="4"/>
  <c r="L312" i="4"/>
  <c r="K412" i="4"/>
  <c r="L413" i="4"/>
  <c r="K190" i="4"/>
  <c r="L191" i="4"/>
  <c r="K221" i="4"/>
  <c r="L222" i="4"/>
  <c r="K179" i="4"/>
  <c r="L180" i="4"/>
  <c r="K83" i="4"/>
  <c r="L84" i="4"/>
  <c r="K286" i="4"/>
  <c r="L287" i="4"/>
  <c r="K543" i="4"/>
  <c r="L544" i="4"/>
  <c r="K481" i="4"/>
  <c r="L482" i="4"/>
  <c r="K387" i="4"/>
  <c r="L388" i="4"/>
  <c r="K202" i="4"/>
  <c r="L203" i="4"/>
  <c r="K301" i="4"/>
  <c r="L302" i="4"/>
  <c r="K293" i="4"/>
  <c r="L294" i="4"/>
  <c r="K246" i="4"/>
  <c r="L247" i="4"/>
  <c r="K159" i="4"/>
  <c r="L160" i="4"/>
  <c r="K363" i="4"/>
  <c r="L364" i="4"/>
  <c r="K596" i="4"/>
  <c r="L597" i="4"/>
  <c r="K539" i="4"/>
  <c r="L540" i="4"/>
  <c r="L24" i="4"/>
  <c r="K358" i="4"/>
  <c r="L359" i="4"/>
  <c r="K321" i="4"/>
  <c r="L322" i="4"/>
  <c r="K116" i="4"/>
  <c r="L117" i="4"/>
  <c r="K137" i="4"/>
  <c r="L138" i="4"/>
  <c r="K233" i="4"/>
  <c r="L234" i="4"/>
  <c r="K379" i="4"/>
  <c r="L380" i="4"/>
  <c r="K281" i="4"/>
  <c r="L282" i="4"/>
  <c r="K173" i="4"/>
  <c r="L174" i="4"/>
  <c r="K194" i="4"/>
  <c r="L194" i="4" s="1"/>
  <c r="L195" i="4"/>
  <c r="K185" i="4"/>
  <c r="L186" i="4"/>
  <c r="K153" i="4"/>
  <c r="L154" i="4"/>
  <c r="I82" i="2"/>
  <c r="J413" i="2"/>
  <c r="K414" i="2"/>
  <c r="J112" i="2"/>
  <c r="J108" i="2" s="1"/>
  <c r="K113" i="2"/>
  <c r="J267" i="2"/>
  <c r="K268" i="2"/>
  <c r="J260" i="2"/>
  <c r="K260" i="2" s="1"/>
  <c r="K261" i="2"/>
  <c r="J453" i="2"/>
  <c r="K454" i="2"/>
  <c r="J330" i="2"/>
  <c r="K330" i="2" s="1"/>
  <c r="K331" i="2"/>
  <c r="J146" i="2"/>
  <c r="J145" i="2" s="1"/>
  <c r="J144" i="2" s="1"/>
  <c r="K147" i="2"/>
  <c r="J431" i="2"/>
  <c r="K432" i="2"/>
  <c r="J390" i="2"/>
  <c r="K391" i="2"/>
  <c r="J263" i="2"/>
  <c r="K263" i="2" s="1"/>
  <c r="K264" i="2"/>
  <c r="J344" i="2"/>
  <c r="J343" i="2" s="1"/>
  <c r="K345" i="2"/>
  <c r="J365" i="2"/>
  <c r="K366" i="2"/>
  <c r="J200" i="2"/>
  <c r="K200" i="2" s="1"/>
  <c r="K201" i="2"/>
  <c r="J247" i="2"/>
  <c r="K248" i="2"/>
  <c r="J396" i="2"/>
  <c r="K397" i="2"/>
  <c r="J334" i="2"/>
  <c r="J333" i="2" s="1"/>
  <c r="K335" i="2"/>
  <c r="J438" i="2"/>
  <c r="K439" i="2"/>
  <c r="J85" i="2"/>
  <c r="K85" i="2" s="1"/>
  <c r="K86" i="2"/>
  <c r="J83" i="2"/>
  <c r="K84" i="2"/>
  <c r="J103" i="2"/>
  <c r="K103" i="2" s="1"/>
  <c r="K104" i="2"/>
  <c r="K348" i="2"/>
  <c r="K349" i="2"/>
  <c r="J302" i="2"/>
  <c r="J301" i="2" s="1"/>
  <c r="K303" i="2"/>
  <c r="J384" i="2"/>
  <c r="K385" i="2"/>
  <c r="K290" i="2"/>
  <c r="J257" i="2"/>
  <c r="K258" i="2"/>
  <c r="J250" i="2"/>
  <c r="K250" i="2" s="1"/>
  <c r="K251" i="2"/>
  <c r="J445" i="2"/>
  <c r="K446" i="2"/>
  <c r="J312" i="2"/>
  <c r="K313" i="2"/>
  <c r="K481" i="3"/>
  <c r="K444" i="3"/>
  <c r="K443" i="3" s="1"/>
  <c r="K240" i="3"/>
  <c r="L241" i="3"/>
  <c r="L429" i="3"/>
  <c r="K346" i="3"/>
  <c r="L351" i="3"/>
  <c r="K518" i="3"/>
  <c r="L519" i="3"/>
  <c r="L243" i="3"/>
  <c r="K409" i="3"/>
  <c r="L410" i="3"/>
  <c r="K401" i="3"/>
  <c r="L402" i="3"/>
  <c r="K393" i="3"/>
  <c r="L394" i="3"/>
  <c r="L255" i="3"/>
  <c r="K387" i="3"/>
  <c r="L388" i="3"/>
  <c r="K381" i="3"/>
  <c r="L382" i="3"/>
  <c r="K373" i="3"/>
  <c r="L374" i="3"/>
  <c r="Q15" i="3"/>
  <c r="K221" i="3"/>
  <c r="L222" i="3"/>
  <c r="K467" i="3"/>
  <c r="L468" i="3"/>
  <c r="K340" i="3"/>
  <c r="L260" i="3"/>
  <c r="L264" i="3"/>
  <c r="K228" i="3"/>
  <c r="L229" i="3"/>
  <c r="K426" i="3"/>
  <c r="L426" i="3" s="1"/>
  <c r="L427" i="3"/>
  <c r="K490" i="3"/>
  <c r="L491" i="3"/>
  <c r="L277" i="3"/>
  <c r="L278" i="3"/>
  <c r="K437" i="3"/>
  <c r="L437" i="3" s="1"/>
  <c r="L438" i="3"/>
  <c r="K320" i="3"/>
  <c r="L321" i="3"/>
  <c r="K290" i="3"/>
  <c r="L291" i="3"/>
  <c r="L500" i="3"/>
  <c r="K499" i="3"/>
  <c r="K324" i="3"/>
  <c r="L324" i="3" s="1"/>
  <c r="L325" i="3"/>
  <c r="J275" i="3"/>
  <c r="I143" i="2"/>
  <c r="I136" i="2" s="1"/>
  <c r="J424" i="3"/>
  <c r="J423" i="3" s="1"/>
  <c r="J422" i="3" s="1"/>
  <c r="J421" i="3" s="1"/>
  <c r="J440" i="3"/>
  <c r="K561" i="4"/>
  <c r="O14" i="3"/>
  <c r="J167" i="2"/>
  <c r="P14" i="3"/>
  <c r="Q14" i="3"/>
  <c r="J561" i="4"/>
  <c r="J560" i="4" s="1"/>
  <c r="J559" i="4" s="1"/>
  <c r="J558" i="4" s="1"/>
  <c r="J557" i="4" s="1"/>
  <c r="K253" i="3"/>
  <c r="K252" i="3" s="1"/>
  <c r="J102" i="2"/>
  <c r="K112" i="4"/>
  <c r="J253" i="3"/>
  <c r="I102" i="2"/>
  <c r="I101" i="2" s="1"/>
  <c r="I100" i="2" s="1"/>
  <c r="J112" i="4"/>
  <c r="J111" i="4" s="1"/>
  <c r="J110" i="4" s="1"/>
  <c r="J109" i="4" s="1"/>
  <c r="J108" i="4" s="1"/>
  <c r="J107" i="4" s="1"/>
  <c r="K238" i="3"/>
  <c r="K353" i="4"/>
  <c r="J81" i="2"/>
  <c r="J238" i="3"/>
  <c r="J237" i="3" s="1"/>
  <c r="J353" i="4"/>
  <c r="J352" i="4" s="1"/>
  <c r="J351" i="4" s="1"/>
  <c r="J350" i="4" s="1"/>
  <c r="J349" i="4" s="1"/>
  <c r="J348" i="4" s="1"/>
  <c r="J347" i="4" s="1"/>
  <c r="I81" i="2"/>
  <c r="I80" i="2" s="1"/>
  <c r="I79" i="2" s="1"/>
  <c r="I78" i="2" s="1"/>
  <c r="K215" i="3"/>
  <c r="J10" i="5"/>
  <c r="K609" i="4"/>
  <c r="J425" i="2"/>
  <c r="J215" i="3"/>
  <c r="J214" i="3" s="1"/>
  <c r="J210" i="3" s="1"/>
  <c r="J609" i="4"/>
  <c r="J608" i="4" s="1"/>
  <c r="J607" i="4" s="1"/>
  <c r="J606" i="4" s="1"/>
  <c r="J605" i="4" s="1"/>
  <c r="J604" i="4" s="1"/>
  <c r="I10" i="5"/>
  <c r="I9" i="5" s="1"/>
  <c r="I8" i="5" s="1"/>
  <c r="I425" i="2"/>
  <c r="I424" i="2" s="1"/>
  <c r="I423" i="2" s="1"/>
  <c r="I419" i="2" s="1"/>
  <c r="K194" i="3"/>
  <c r="J375" i="2"/>
  <c r="K104" i="4"/>
  <c r="J194" i="3"/>
  <c r="J193" i="3" s="1"/>
  <c r="J192" i="3" s="1"/>
  <c r="J191" i="3" s="1"/>
  <c r="J190" i="3" s="1"/>
  <c r="J189" i="3" s="1"/>
  <c r="I375" i="2"/>
  <c r="I374" i="2" s="1"/>
  <c r="I373" i="2" s="1"/>
  <c r="I372" i="2" s="1"/>
  <c r="I371" i="2" s="1"/>
  <c r="I370" i="2" s="1"/>
  <c r="I369" i="2" s="1"/>
  <c r="J104" i="4"/>
  <c r="J103" i="4" s="1"/>
  <c r="J102" i="4" s="1"/>
  <c r="J101" i="4" s="1"/>
  <c r="J100" i="4" s="1"/>
  <c r="J99" i="4" s="1"/>
  <c r="J98" i="4" s="1"/>
  <c r="J97" i="4" s="1"/>
  <c r="K186" i="3"/>
  <c r="K185" i="3" s="1"/>
  <c r="K184" i="3" s="1"/>
  <c r="K477" i="4"/>
  <c r="J320" i="2"/>
  <c r="J186" i="3"/>
  <c r="J477" i="4"/>
  <c r="J476" i="4" s="1"/>
  <c r="J475" i="4" s="1"/>
  <c r="J474" i="4" s="1"/>
  <c r="J473" i="4" s="1"/>
  <c r="J472" i="4" s="1"/>
  <c r="I320" i="2"/>
  <c r="I319" i="2" s="1"/>
  <c r="I318" i="2" s="1"/>
  <c r="I317" i="2" s="1"/>
  <c r="I316" i="2" s="1"/>
  <c r="I315" i="2" s="1"/>
  <c r="K150" i="3"/>
  <c r="K471" i="4"/>
  <c r="J199" i="2"/>
  <c r="J150" i="3"/>
  <c r="J149" i="3" s="1"/>
  <c r="J148" i="3" s="1"/>
  <c r="J471" i="4"/>
  <c r="J470" i="4" s="1"/>
  <c r="J469" i="4" s="1"/>
  <c r="J468" i="4" s="1"/>
  <c r="J467" i="4" s="1"/>
  <c r="J466" i="4" s="1"/>
  <c r="I199" i="2"/>
  <c r="I198" i="2" s="1"/>
  <c r="I197" i="2" s="1"/>
  <c r="I196" i="2" s="1"/>
  <c r="K125" i="3"/>
  <c r="J174" i="2"/>
  <c r="J125" i="3"/>
  <c r="J124" i="3" s="1"/>
  <c r="I174" i="2"/>
  <c r="I173" i="2" s="1"/>
  <c r="I172" i="2" s="1"/>
  <c r="K448" i="4"/>
  <c r="J118" i="3"/>
  <c r="J448" i="4"/>
  <c r="J447" i="4" s="1"/>
  <c r="J446" i="4" s="1"/>
  <c r="J445" i="4" s="1"/>
  <c r="K116" i="3"/>
  <c r="J165" i="2"/>
  <c r="J116" i="3"/>
  <c r="J115" i="3" s="1"/>
  <c r="J441" i="4"/>
  <c r="J440" i="4" s="1"/>
  <c r="J439" i="4" s="1"/>
  <c r="I165" i="2"/>
  <c r="I164" i="2" s="1"/>
  <c r="I163" i="2" s="1"/>
  <c r="K113" i="3"/>
  <c r="K436" i="4"/>
  <c r="J162" i="2"/>
  <c r="J113" i="3"/>
  <c r="J112" i="3" s="1"/>
  <c r="J436" i="4"/>
  <c r="J435" i="4" s="1"/>
  <c r="J434" i="4" s="1"/>
  <c r="J433" i="4" s="1"/>
  <c r="J432" i="4" s="1"/>
  <c r="J431" i="4" s="1"/>
  <c r="I162" i="2"/>
  <c r="I161" i="2" s="1"/>
  <c r="I160" i="2" s="1"/>
  <c r="K578" i="4"/>
  <c r="J578" i="4"/>
  <c r="J577" i="4" s="1"/>
  <c r="J576" i="4" s="1"/>
  <c r="J575" i="4" s="1"/>
  <c r="K91" i="3"/>
  <c r="K513" i="4"/>
  <c r="J121" i="2"/>
  <c r="J91" i="3"/>
  <c r="J513" i="4"/>
  <c r="J512" i="4" s="1"/>
  <c r="J511" i="4" s="1"/>
  <c r="J510" i="4" s="1"/>
  <c r="J509" i="4" s="1"/>
  <c r="I121" i="2"/>
  <c r="I120" i="2" s="1"/>
  <c r="K465" i="4"/>
  <c r="J95" i="2"/>
  <c r="J465" i="4"/>
  <c r="J464" i="4" s="1"/>
  <c r="J463" i="4" s="1"/>
  <c r="J462" i="4" s="1"/>
  <c r="J461" i="4" s="1"/>
  <c r="J455" i="4" s="1"/>
  <c r="I95" i="2"/>
  <c r="I94" i="2" s="1"/>
  <c r="I93" i="2" s="1"/>
  <c r="I92" i="2" s="1"/>
  <c r="I91" i="2" s="1"/>
  <c r="I90" i="2" s="1"/>
  <c r="K568" i="4"/>
  <c r="J66" i="2"/>
  <c r="J568" i="4"/>
  <c r="J567" i="4" s="1"/>
  <c r="J566" i="4" s="1"/>
  <c r="J565" i="4" s="1"/>
  <c r="J564" i="4" s="1"/>
  <c r="J563" i="4" s="1"/>
  <c r="I66" i="2"/>
  <c r="I65" i="2" s="1"/>
  <c r="I64" i="2" s="1"/>
  <c r="J69" i="3"/>
  <c r="J68" i="3" s="1"/>
  <c r="K17" i="4"/>
  <c r="J17" i="4"/>
  <c r="J16" i="4" s="1"/>
  <c r="J15" i="4" s="1"/>
  <c r="J14" i="4" s="1"/>
  <c r="J13" i="4" s="1"/>
  <c r="J12" i="4" s="1"/>
  <c r="D15" i="10"/>
  <c r="C15" i="10"/>
  <c r="C22" i="10"/>
  <c r="E22" i="10" s="1"/>
  <c r="D24" i="10"/>
  <c r="C24" i="10"/>
  <c r="D28" i="10"/>
  <c r="C28" i="10"/>
  <c r="D30" i="10"/>
  <c r="C30" i="10"/>
  <c r="D38" i="10"/>
  <c r="C38" i="10"/>
  <c r="D55" i="10"/>
  <c r="C55" i="10"/>
  <c r="D57" i="10"/>
  <c r="C57" i="10"/>
  <c r="D59" i="10"/>
  <c r="C59" i="10"/>
  <c r="D61" i="10"/>
  <c r="C61" i="10"/>
  <c r="D68" i="10"/>
  <c r="D65" i="10" s="1"/>
  <c r="C68" i="10"/>
  <c r="C65" i="10" s="1"/>
  <c r="J267" i="3" l="1"/>
  <c r="J268" i="3"/>
  <c r="J346" i="3"/>
  <c r="J345" i="3" s="1"/>
  <c r="J344" i="3" s="1"/>
  <c r="J316" i="3" s="1"/>
  <c r="E30" i="10"/>
  <c r="E24" i="10"/>
  <c r="D19" i="10"/>
  <c r="C19" i="10"/>
  <c r="E15" i="10"/>
  <c r="J300" i="2"/>
  <c r="K301" i="2"/>
  <c r="E61" i="10"/>
  <c r="J444" i="4"/>
  <c r="J443" i="4" s="1"/>
  <c r="J438" i="4"/>
  <c r="J437" i="4" s="1"/>
  <c r="I195" i="2"/>
  <c r="I188" i="2" s="1"/>
  <c r="I167" i="2"/>
  <c r="I166" i="2" s="1"/>
  <c r="I159" i="2" s="1"/>
  <c r="I158" i="2" s="1"/>
  <c r="I157" i="2" s="1"/>
  <c r="K319" i="3"/>
  <c r="E59" i="10"/>
  <c r="E57" i="10"/>
  <c r="C40" i="10"/>
  <c r="E17" i="10"/>
  <c r="J106" i="4"/>
  <c r="J105" i="4" s="1"/>
  <c r="K497" i="4"/>
  <c r="K496" i="4" s="1"/>
  <c r="I99" i="2"/>
  <c r="I242" i="2"/>
  <c r="I171" i="2"/>
  <c r="I170" i="2" s="1"/>
  <c r="J252" i="3"/>
  <c r="J251" i="3" s="1"/>
  <c r="J250" i="3" s="1"/>
  <c r="J249" i="3" s="1"/>
  <c r="J248" i="3" s="1"/>
  <c r="J123" i="3"/>
  <c r="J122" i="3" s="1"/>
  <c r="J420" i="3"/>
  <c r="L444" i="3"/>
  <c r="L350" i="3"/>
  <c r="E55" i="10"/>
  <c r="E38" i="10"/>
  <c r="J9" i="5"/>
  <c r="K10" i="5"/>
  <c r="K470" i="4"/>
  <c r="L471" i="4"/>
  <c r="K476" i="4"/>
  <c r="L477" i="4"/>
  <c r="K378" i="4"/>
  <c r="L379" i="4"/>
  <c r="K115" i="4"/>
  <c r="L116" i="4"/>
  <c r="K608" i="4"/>
  <c r="L609" i="4"/>
  <c r="K560" i="4"/>
  <c r="L561" i="4"/>
  <c r="K538" i="4"/>
  <c r="L539" i="4"/>
  <c r="K158" i="4"/>
  <c r="L159" i="4"/>
  <c r="K300" i="4"/>
  <c r="L301" i="4"/>
  <c r="K480" i="4"/>
  <c r="L481" i="4"/>
  <c r="K220" i="4"/>
  <c r="L221" i="4"/>
  <c r="K310" i="4"/>
  <c r="K304" i="4" s="1"/>
  <c r="L311" i="4"/>
  <c r="K16" i="4"/>
  <c r="L17" i="4"/>
  <c r="K512" i="4"/>
  <c r="L513" i="4"/>
  <c r="K447" i="4"/>
  <c r="L448" i="4"/>
  <c r="K111" i="4"/>
  <c r="L112" i="4"/>
  <c r="K152" i="4"/>
  <c r="L153" i="4"/>
  <c r="K172" i="4"/>
  <c r="L173" i="4"/>
  <c r="K232" i="4"/>
  <c r="L233" i="4"/>
  <c r="K320" i="4"/>
  <c r="L321" i="4"/>
  <c r="K464" i="4"/>
  <c r="L465" i="4"/>
  <c r="K352" i="4"/>
  <c r="L353" i="4"/>
  <c r="K595" i="4"/>
  <c r="L596" i="4"/>
  <c r="K245" i="4"/>
  <c r="L246" i="4"/>
  <c r="K201" i="4"/>
  <c r="L202" i="4"/>
  <c r="K542" i="4"/>
  <c r="L543" i="4"/>
  <c r="K82" i="4"/>
  <c r="L83" i="4"/>
  <c r="L190" i="4"/>
  <c r="K189" i="4"/>
  <c r="K207" i="4"/>
  <c r="L208" i="4"/>
  <c r="K567" i="4"/>
  <c r="L568" i="4"/>
  <c r="K435" i="4"/>
  <c r="L436" i="4"/>
  <c r="K441" i="4"/>
  <c r="L442" i="4"/>
  <c r="K184" i="4"/>
  <c r="L185" i="4"/>
  <c r="K280" i="4"/>
  <c r="L281" i="4"/>
  <c r="K136" i="4"/>
  <c r="L137" i="4"/>
  <c r="K357" i="4"/>
  <c r="L358" i="4"/>
  <c r="K577" i="4"/>
  <c r="L578" i="4"/>
  <c r="K103" i="4"/>
  <c r="L104" i="4"/>
  <c r="K362" i="4"/>
  <c r="L363" i="4"/>
  <c r="K292" i="4"/>
  <c r="L293" i="4"/>
  <c r="K386" i="4"/>
  <c r="L387" i="4"/>
  <c r="K285" i="4"/>
  <c r="L286" i="4"/>
  <c r="K178" i="4"/>
  <c r="L179" i="4"/>
  <c r="K411" i="4"/>
  <c r="L412" i="4"/>
  <c r="K263" i="4"/>
  <c r="L264" i="4"/>
  <c r="K83" i="2"/>
  <c r="J82" i="2"/>
  <c r="K82" i="2" s="1"/>
  <c r="J173" i="2"/>
  <c r="K174" i="2"/>
  <c r="J319" i="2"/>
  <c r="K320" i="2"/>
  <c r="J80" i="2"/>
  <c r="K81" i="2"/>
  <c r="J164" i="2"/>
  <c r="K165" i="2"/>
  <c r="J311" i="2"/>
  <c r="K312" i="2"/>
  <c r="K257" i="2"/>
  <c r="J256" i="2"/>
  <c r="K302" i="2"/>
  <c r="K334" i="2"/>
  <c r="K146" i="2"/>
  <c r="J452" i="2"/>
  <c r="K453" i="2"/>
  <c r="K108" i="2"/>
  <c r="K112" i="2"/>
  <c r="J94" i="2"/>
  <c r="K95" i="2"/>
  <c r="J120" i="2"/>
  <c r="K120" i="2" s="1"/>
  <c r="K121" i="2"/>
  <c r="J374" i="2"/>
  <c r="K375" i="2"/>
  <c r="J101" i="2"/>
  <c r="K102" i="2"/>
  <c r="J288" i="2"/>
  <c r="K289" i="2"/>
  <c r="J424" i="2"/>
  <c r="K425" i="2"/>
  <c r="J444" i="2"/>
  <c r="K445" i="2"/>
  <c r="J395" i="2"/>
  <c r="K396" i="2"/>
  <c r="J364" i="2"/>
  <c r="K365" i="2"/>
  <c r="J389" i="2"/>
  <c r="K390" i="2"/>
  <c r="J412" i="2"/>
  <c r="K413" i="2"/>
  <c r="J161" i="2"/>
  <c r="K162" i="2"/>
  <c r="J65" i="2"/>
  <c r="K66" i="2"/>
  <c r="J198" i="2"/>
  <c r="K199" i="2"/>
  <c r="J383" i="2"/>
  <c r="J378" i="2" s="1"/>
  <c r="K384" i="2"/>
  <c r="J437" i="2"/>
  <c r="K438" i="2"/>
  <c r="K247" i="2"/>
  <c r="J246" i="2"/>
  <c r="K344" i="2"/>
  <c r="J430" i="2"/>
  <c r="K431" i="2"/>
  <c r="J266" i="2"/>
  <c r="K266" i="2" s="1"/>
  <c r="K267" i="2"/>
  <c r="L335" i="3"/>
  <c r="K275" i="3"/>
  <c r="K425" i="3"/>
  <c r="L425" i="3" s="1"/>
  <c r="K345" i="3"/>
  <c r="K344" i="3" s="1"/>
  <c r="L91" i="3"/>
  <c r="J147" i="3"/>
  <c r="J140" i="3" s="1"/>
  <c r="J132" i="3"/>
  <c r="J131" i="3" s="1"/>
  <c r="J130" i="3" s="1"/>
  <c r="K124" i="3"/>
  <c r="L125" i="3"/>
  <c r="K372" i="3"/>
  <c r="L373" i="3"/>
  <c r="K115" i="3"/>
  <c r="L115" i="3" s="1"/>
  <c r="L116" i="3"/>
  <c r="K118" i="3"/>
  <c r="L118" i="3" s="1"/>
  <c r="L119" i="3"/>
  <c r="K149" i="3"/>
  <c r="L149" i="3" s="1"/>
  <c r="L150" i="3"/>
  <c r="K392" i="3"/>
  <c r="L393" i="3"/>
  <c r="L240" i="3"/>
  <c r="K380" i="3"/>
  <c r="L381" i="3"/>
  <c r="K214" i="3"/>
  <c r="K210" i="3" s="1"/>
  <c r="L215" i="3"/>
  <c r="K400" i="3"/>
  <c r="L401" i="3"/>
  <c r="K517" i="3"/>
  <c r="K516" i="3" s="1"/>
  <c r="L518" i="3"/>
  <c r="K386" i="3"/>
  <c r="L387" i="3"/>
  <c r="K193" i="3"/>
  <c r="L194" i="3"/>
  <c r="K408" i="3"/>
  <c r="L409" i="3"/>
  <c r="K112" i="3"/>
  <c r="L112" i="3" s="1"/>
  <c r="L113" i="3"/>
  <c r="J185" i="3"/>
  <c r="L186" i="3"/>
  <c r="K237" i="3"/>
  <c r="L237" i="3" s="1"/>
  <c r="L238" i="3"/>
  <c r="L253" i="3"/>
  <c r="K453" i="3"/>
  <c r="L454" i="3"/>
  <c r="K289" i="3"/>
  <c r="L290" i="3"/>
  <c r="K227" i="3"/>
  <c r="L228" i="3"/>
  <c r="K339" i="3"/>
  <c r="K220" i="3"/>
  <c r="L221" i="3"/>
  <c r="K183" i="3"/>
  <c r="K498" i="3"/>
  <c r="L499" i="3"/>
  <c r="L320" i="3"/>
  <c r="K489" i="3"/>
  <c r="L489" i="3" s="1"/>
  <c r="L490" i="3"/>
  <c r="K466" i="3"/>
  <c r="K465" i="3" s="1"/>
  <c r="L467" i="3"/>
  <c r="K442" i="3"/>
  <c r="L443" i="3"/>
  <c r="E65" i="10"/>
  <c r="E68" i="10"/>
  <c r="E28" i="10"/>
  <c r="J236" i="3"/>
  <c r="J235" i="3" s="1"/>
  <c r="J234" i="3" s="1"/>
  <c r="J233" i="3" s="1"/>
  <c r="D40" i="10"/>
  <c r="J209" i="3"/>
  <c r="J208" i="3" s="1"/>
  <c r="J188" i="3" s="1"/>
  <c r="J111" i="3"/>
  <c r="J110" i="3" s="1"/>
  <c r="J109" i="3" s="1"/>
  <c r="I418" i="2"/>
  <c r="I410" i="2" s="1"/>
  <c r="I368" i="2" s="1"/>
  <c r="D14" i="10"/>
  <c r="C14" i="10"/>
  <c r="I77" i="2"/>
  <c r="I76" i="2" s="1"/>
  <c r="I75" i="2" s="1"/>
  <c r="J346" i="4"/>
  <c r="J345" i="4" s="1"/>
  <c r="K102" i="3"/>
  <c r="K494" i="4"/>
  <c r="J135" i="2"/>
  <c r="J105" i="3"/>
  <c r="J102" i="3" s="1"/>
  <c r="J494" i="4"/>
  <c r="J493" i="4" s="1"/>
  <c r="J492" i="4" s="1"/>
  <c r="J491" i="4" s="1"/>
  <c r="J490" i="4" s="1"/>
  <c r="I135" i="2"/>
  <c r="K100" i="3"/>
  <c r="K489" i="4"/>
  <c r="J130" i="2"/>
  <c r="J100" i="3"/>
  <c r="J99" i="3" s="1"/>
  <c r="J98" i="3" s="1"/>
  <c r="J489" i="4"/>
  <c r="J488" i="4" s="1"/>
  <c r="J487" i="4" s="1"/>
  <c r="J486" i="4" s="1"/>
  <c r="J485" i="4" s="1"/>
  <c r="I130" i="2"/>
  <c r="I129" i="2" s="1"/>
  <c r="I128" i="2" s="1"/>
  <c r="K89" i="3"/>
  <c r="K88" i="3" s="1"/>
  <c r="K508" i="4"/>
  <c r="J119" i="2"/>
  <c r="J89" i="3"/>
  <c r="J88" i="3" s="1"/>
  <c r="J508" i="4"/>
  <c r="J507" i="4" s="1"/>
  <c r="J506" i="4" s="1"/>
  <c r="J505" i="4" s="1"/>
  <c r="J504" i="4" s="1"/>
  <c r="J503" i="4" s="1"/>
  <c r="I119" i="2"/>
  <c r="I118" i="2" s="1"/>
  <c r="I117" i="2" s="1"/>
  <c r="K69" i="3"/>
  <c r="K574" i="4"/>
  <c r="J69" i="2"/>
  <c r="J574" i="4"/>
  <c r="J573" i="4" s="1"/>
  <c r="J572" i="4" s="1"/>
  <c r="J571" i="4" s="1"/>
  <c r="J570" i="4" s="1"/>
  <c r="J569" i="4" s="1"/>
  <c r="I68" i="2"/>
  <c r="K55" i="3"/>
  <c r="K96" i="4"/>
  <c r="J55" i="2"/>
  <c r="J55" i="3"/>
  <c r="J54" i="3" s="1"/>
  <c r="I55" i="2"/>
  <c r="I54" i="2" s="1"/>
  <c r="I53" i="2" s="1"/>
  <c r="J96" i="4"/>
  <c r="J95" i="4" s="1"/>
  <c r="J94" i="4" s="1"/>
  <c r="J93" i="4" s="1"/>
  <c r="J92" i="4" s="1"/>
  <c r="J91" i="4" s="1"/>
  <c r="K46" i="3"/>
  <c r="J46" i="2"/>
  <c r="K78" i="4"/>
  <c r="J46" i="3"/>
  <c r="J45" i="3" s="1"/>
  <c r="J78" i="4"/>
  <c r="J77" i="4" s="1"/>
  <c r="J76" i="4" s="1"/>
  <c r="J75" i="4" s="1"/>
  <c r="J74" i="4" s="1"/>
  <c r="J73" i="4" s="1"/>
  <c r="I46" i="2"/>
  <c r="I45" i="2" s="1"/>
  <c r="I44" i="2" s="1"/>
  <c r="K43" i="3"/>
  <c r="J43" i="2"/>
  <c r="K72" i="4"/>
  <c r="J43" i="3"/>
  <c r="J42" i="3" s="1"/>
  <c r="I43" i="2"/>
  <c r="I42" i="2" s="1"/>
  <c r="I41" i="2" s="1"/>
  <c r="J72" i="4"/>
  <c r="J71" i="4" s="1"/>
  <c r="J70" i="4" s="1"/>
  <c r="J69" i="4" s="1"/>
  <c r="J68" i="4" s="1"/>
  <c r="J67" i="4" s="1"/>
  <c r="K40" i="3"/>
  <c r="K66" i="4"/>
  <c r="J40" i="2"/>
  <c r="J40" i="3"/>
  <c r="J39" i="3" s="1"/>
  <c r="J66" i="4"/>
  <c r="J65" i="4" s="1"/>
  <c r="J64" i="4" s="1"/>
  <c r="J63" i="4" s="1"/>
  <c r="J62" i="4" s="1"/>
  <c r="J61" i="4" s="1"/>
  <c r="I40" i="2"/>
  <c r="I39" i="2" s="1"/>
  <c r="I38" i="2" s="1"/>
  <c r="K37" i="3"/>
  <c r="K60" i="4"/>
  <c r="J37" i="2"/>
  <c r="J37" i="3"/>
  <c r="J36" i="3" s="1"/>
  <c r="I37" i="2"/>
  <c r="I36" i="2" s="1"/>
  <c r="I35" i="2" s="1"/>
  <c r="J60" i="4"/>
  <c r="J59" i="4" s="1"/>
  <c r="J58" i="4" s="1"/>
  <c r="J57" i="4" s="1"/>
  <c r="J56" i="4" s="1"/>
  <c r="J55" i="4" s="1"/>
  <c r="K34" i="3"/>
  <c r="J34" i="2"/>
  <c r="K54" i="4"/>
  <c r="J34" i="3"/>
  <c r="J33" i="3" s="1"/>
  <c r="J54" i="4"/>
  <c r="J53" i="4" s="1"/>
  <c r="J52" i="4" s="1"/>
  <c r="J51" i="4" s="1"/>
  <c r="J50" i="4" s="1"/>
  <c r="J49" i="4" s="1"/>
  <c r="I34" i="2"/>
  <c r="I33" i="2" s="1"/>
  <c r="I32" i="2" s="1"/>
  <c r="L30" i="3"/>
  <c r="K47" i="4"/>
  <c r="K46" i="4" s="1"/>
  <c r="J47" i="4"/>
  <c r="J46" i="4" s="1"/>
  <c r="K28" i="3"/>
  <c r="K36" i="4"/>
  <c r="K35" i="4" s="1"/>
  <c r="J28" i="3"/>
  <c r="I27" i="2"/>
  <c r="J36" i="4"/>
  <c r="J35" i="4" s="1"/>
  <c r="K30" i="4"/>
  <c r="K29" i="4" s="1"/>
  <c r="J26" i="3"/>
  <c r="J30" i="4"/>
  <c r="J29" i="4" s="1"/>
  <c r="I25" i="2"/>
  <c r="K23" i="3"/>
  <c r="K22" i="3" s="1"/>
  <c r="K23" i="4"/>
  <c r="J23" i="3"/>
  <c r="J23" i="4"/>
  <c r="J22" i="4" s="1"/>
  <c r="J21" i="4" s="1"/>
  <c r="J20" i="4" s="1"/>
  <c r="J19" i="4" s="1"/>
  <c r="J18" i="4" s="1"/>
  <c r="K16" i="3"/>
  <c r="K15" i="3" s="1"/>
  <c r="K14" i="3" s="1"/>
  <c r="K13" i="3" s="1"/>
  <c r="K12" i="3" s="1"/>
  <c r="K11" i="3" s="1"/>
  <c r="J16" i="2"/>
  <c r="J16" i="3"/>
  <c r="I16" i="2"/>
  <c r="I15" i="2" s="1"/>
  <c r="I14" i="2" s="1"/>
  <c r="I13" i="2" s="1"/>
  <c r="I12" i="2" s="1"/>
  <c r="I11" i="2" s="1"/>
  <c r="J83" i="3"/>
  <c r="J82" i="3" s="1"/>
  <c r="J81" i="3" s="1"/>
  <c r="J80" i="3" s="1"/>
  <c r="J79" i="3" s="1"/>
  <c r="K83" i="3"/>
  <c r="L346" i="3" l="1"/>
  <c r="I134" i="2"/>
  <c r="I131" i="2"/>
  <c r="K131" i="2" s="1"/>
  <c r="L102" i="3"/>
  <c r="K98" i="3"/>
  <c r="L43" i="3"/>
  <c r="K268" i="3"/>
  <c r="L268" i="3" s="1"/>
  <c r="E19" i="10"/>
  <c r="J299" i="2"/>
  <c r="K299" i="2" s="1"/>
  <c r="K300" i="2"/>
  <c r="E40" i="10"/>
  <c r="J430" i="4"/>
  <c r="J429" i="4" s="1"/>
  <c r="J406" i="4" s="1"/>
  <c r="I98" i="2"/>
  <c r="I97" i="2" s="1"/>
  <c r="K236" i="3"/>
  <c r="J255" i="2"/>
  <c r="C13" i="10"/>
  <c r="L497" i="4"/>
  <c r="I156" i="2"/>
  <c r="I155" i="2" s="1"/>
  <c r="J232" i="3"/>
  <c r="J231" i="3" s="1"/>
  <c r="J108" i="3"/>
  <c r="J107" i="3" s="1"/>
  <c r="L345" i="3"/>
  <c r="L516" i="3"/>
  <c r="K508" i="3"/>
  <c r="E14" i="10"/>
  <c r="D13" i="10"/>
  <c r="D12" i="10" s="1"/>
  <c r="J34" i="4"/>
  <c r="J33" i="4" s="1"/>
  <c r="J32" i="4" s="1"/>
  <c r="J8" i="5"/>
  <c r="K8" i="5" s="1"/>
  <c r="K9" i="5"/>
  <c r="L30" i="4"/>
  <c r="K53" i="4"/>
  <c r="L54" i="4"/>
  <c r="K71" i="4"/>
  <c r="L72" i="4"/>
  <c r="K77" i="4"/>
  <c r="L78" i="4"/>
  <c r="K573" i="4"/>
  <c r="L574" i="4"/>
  <c r="K507" i="4"/>
  <c r="L508" i="4"/>
  <c r="K488" i="4"/>
  <c r="L489" i="4"/>
  <c r="K493" i="4"/>
  <c r="L494" i="4"/>
  <c r="K177" i="4"/>
  <c r="L178" i="4"/>
  <c r="K291" i="4"/>
  <c r="K290" i="4" s="1"/>
  <c r="L292" i="4"/>
  <c r="K576" i="4"/>
  <c r="L577" i="4"/>
  <c r="K135" i="4"/>
  <c r="L136" i="4"/>
  <c r="K440" i="4"/>
  <c r="L441" i="4"/>
  <c r="K206" i="4"/>
  <c r="L207" i="4"/>
  <c r="K541" i="4"/>
  <c r="L541" i="4" s="1"/>
  <c r="L542" i="4"/>
  <c r="K594" i="4"/>
  <c r="L595" i="4"/>
  <c r="K319" i="4"/>
  <c r="L320" i="4"/>
  <c r="K151" i="4"/>
  <c r="L152" i="4"/>
  <c r="K511" i="4"/>
  <c r="L512" i="4"/>
  <c r="K219" i="4"/>
  <c r="L220" i="4"/>
  <c r="K299" i="4"/>
  <c r="L300" i="4"/>
  <c r="K559" i="4"/>
  <c r="L560" i="4"/>
  <c r="K377" i="4"/>
  <c r="L378" i="4"/>
  <c r="K22" i="4"/>
  <c r="L23" i="4"/>
  <c r="L47" i="4"/>
  <c r="K65" i="4"/>
  <c r="L66" i="4"/>
  <c r="K95" i="4"/>
  <c r="L96" i="4"/>
  <c r="K188" i="4"/>
  <c r="L188" i="4" s="1"/>
  <c r="L189" i="4"/>
  <c r="K59" i="4"/>
  <c r="L60" i="4"/>
  <c r="K262" i="4"/>
  <c r="L263" i="4"/>
  <c r="K284" i="4"/>
  <c r="L284" i="4" s="1"/>
  <c r="L285" i="4"/>
  <c r="K361" i="4"/>
  <c r="L362" i="4"/>
  <c r="K279" i="4"/>
  <c r="L280" i="4"/>
  <c r="K434" i="4"/>
  <c r="L435" i="4"/>
  <c r="K200" i="4"/>
  <c r="L201" i="4"/>
  <c r="K351" i="4"/>
  <c r="L352" i="4"/>
  <c r="K231" i="4"/>
  <c r="L231" i="4" s="1"/>
  <c r="L232" i="4"/>
  <c r="K110" i="4"/>
  <c r="L111" i="4"/>
  <c r="K15" i="4"/>
  <c r="L16" i="4"/>
  <c r="K495" i="4"/>
  <c r="L495" i="4" s="1"/>
  <c r="L496" i="4"/>
  <c r="K157" i="4"/>
  <c r="L158" i="4"/>
  <c r="K607" i="4"/>
  <c r="L608" i="4"/>
  <c r="K475" i="4"/>
  <c r="L476" i="4"/>
  <c r="L36" i="4"/>
  <c r="K410" i="4"/>
  <c r="L411" i="4"/>
  <c r="K385" i="4"/>
  <c r="L386" i="4"/>
  <c r="K102" i="4"/>
  <c r="L103" i="4"/>
  <c r="K356" i="4"/>
  <c r="L357" i="4"/>
  <c r="K183" i="4"/>
  <c r="L184" i="4"/>
  <c r="K566" i="4"/>
  <c r="L567" i="4"/>
  <c r="K81" i="4"/>
  <c r="L82" i="4"/>
  <c r="K244" i="4"/>
  <c r="L244" i="4" s="1"/>
  <c r="L245" i="4"/>
  <c r="K463" i="4"/>
  <c r="L464" i="4"/>
  <c r="K171" i="4"/>
  <c r="L172" i="4"/>
  <c r="K446" i="4"/>
  <c r="L447" i="4"/>
  <c r="L304" i="4"/>
  <c r="L310" i="4"/>
  <c r="K479" i="4"/>
  <c r="L480" i="4"/>
  <c r="K537" i="4"/>
  <c r="L538" i="4"/>
  <c r="K114" i="4"/>
  <c r="L115" i="4"/>
  <c r="K469" i="4"/>
  <c r="L470" i="4"/>
  <c r="J28" i="4"/>
  <c r="J27" i="4" s="1"/>
  <c r="J26" i="4" s="1"/>
  <c r="J134" i="2"/>
  <c r="K135" i="2"/>
  <c r="J245" i="2"/>
  <c r="K246" i="2"/>
  <c r="K256" i="2"/>
  <c r="J197" i="2"/>
  <c r="K198" i="2"/>
  <c r="J160" i="2"/>
  <c r="K161" i="2"/>
  <c r="J363" i="2"/>
  <c r="K364" i="2"/>
  <c r="J423" i="2"/>
  <c r="J419" i="2" s="1"/>
  <c r="K424" i="2"/>
  <c r="J100" i="2"/>
  <c r="J99" i="2" s="1"/>
  <c r="J98" i="2" s="1"/>
  <c r="K101" i="2"/>
  <c r="J93" i="2"/>
  <c r="K94" i="2"/>
  <c r="K145" i="2"/>
  <c r="J79" i="2"/>
  <c r="J78" i="2" s="1"/>
  <c r="K80" i="2"/>
  <c r="J22" i="2"/>
  <c r="J42" i="2"/>
  <c r="K43" i="2"/>
  <c r="K29" i="2"/>
  <c r="J45" i="2"/>
  <c r="K46" i="2"/>
  <c r="J15" i="2"/>
  <c r="K16" i="2"/>
  <c r="J27" i="2"/>
  <c r="K27" i="2" s="1"/>
  <c r="K28" i="2"/>
  <c r="J54" i="2"/>
  <c r="K55" i="2"/>
  <c r="J68" i="2"/>
  <c r="K68" i="2" s="1"/>
  <c r="K69" i="2"/>
  <c r="J429" i="2"/>
  <c r="J428" i="2" s="1"/>
  <c r="K430" i="2"/>
  <c r="J436" i="2"/>
  <c r="K437" i="2"/>
  <c r="J166" i="2"/>
  <c r="K166" i="2" s="1"/>
  <c r="K167" i="2"/>
  <c r="J411" i="2"/>
  <c r="K411" i="2" s="1"/>
  <c r="K412" i="2"/>
  <c r="J394" i="2"/>
  <c r="J393" i="2" s="1"/>
  <c r="K395" i="2"/>
  <c r="J373" i="2"/>
  <c r="K374" i="2"/>
  <c r="J329" i="2"/>
  <c r="K333" i="2"/>
  <c r="J310" i="2"/>
  <c r="K310" i="2" s="1"/>
  <c r="K311" i="2"/>
  <c r="J318" i="2"/>
  <c r="K319" i="2"/>
  <c r="J33" i="2"/>
  <c r="K34" i="2"/>
  <c r="J36" i="2"/>
  <c r="K37" i="2"/>
  <c r="J118" i="2"/>
  <c r="J117" i="2" s="1"/>
  <c r="K119" i="2"/>
  <c r="J342" i="2"/>
  <c r="K343" i="2"/>
  <c r="J25" i="2"/>
  <c r="K25" i="2" s="1"/>
  <c r="K26" i="2"/>
  <c r="J39" i="2"/>
  <c r="K40" i="2"/>
  <c r="J129" i="2"/>
  <c r="K129" i="2" s="1"/>
  <c r="K130" i="2"/>
  <c r="K383" i="2"/>
  <c r="J64" i="2"/>
  <c r="K65" i="2"/>
  <c r="J388" i="2"/>
  <c r="K389" i="2"/>
  <c r="J443" i="2"/>
  <c r="K444" i="2"/>
  <c r="J287" i="2"/>
  <c r="J286" i="2" s="1"/>
  <c r="K288" i="2"/>
  <c r="J451" i="2"/>
  <c r="K452" i="2"/>
  <c r="J163" i="2"/>
  <c r="K163" i="2" s="1"/>
  <c r="K164" i="2"/>
  <c r="J172" i="2"/>
  <c r="J171" i="2" s="1"/>
  <c r="K173" i="2"/>
  <c r="L276" i="3"/>
  <c r="K424" i="3"/>
  <c r="K423" i="3" s="1"/>
  <c r="L26" i="3"/>
  <c r="L105" i="3"/>
  <c r="K148" i="3"/>
  <c r="L148" i="3" s="1"/>
  <c r="L100" i="3"/>
  <c r="K132" i="3"/>
  <c r="L133" i="3"/>
  <c r="L210" i="3"/>
  <c r="K209" i="3"/>
  <c r="L209" i="3" s="1"/>
  <c r="K192" i="3"/>
  <c r="L193" i="3"/>
  <c r="K399" i="3"/>
  <c r="L400" i="3"/>
  <c r="K391" i="3"/>
  <c r="L391" i="3" s="1"/>
  <c r="L392" i="3"/>
  <c r="K82" i="3"/>
  <c r="L83" i="3"/>
  <c r="K385" i="3"/>
  <c r="L385" i="3" s="1"/>
  <c r="L386" i="3"/>
  <c r="K371" i="3"/>
  <c r="L372" i="3"/>
  <c r="K87" i="3"/>
  <c r="L89" i="3"/>
  <c r="L214" i="3"/>
  <c r="K407" i="3"/>
  <c r="L408" i="3"/>
  <c r="L517" i="3"/>
  <c r="K379" i="3"/>
  <c r="L380" i="3"/>
  <c r="K123" i="3"/>
  <c r="L124" i="3"/>
  <c r="K111" i="3"/>
  <c r="K110" i="3" s="1"/>
  <c r="K68" i="3"/>
  <c r="L68" i="3" s="1"/>
  <c r="L69" i="3"/>
  <c r="K54" i="3"/>
  <c r="L55" i="3"/>
  <c r="K45" i="3"/>
  <c r="L45" i="3" s="1"/>
  <c r="L46" i="3"/>
  <c r="K39" i="3"/>
  <c r="L39" i="3" s="1"/>
  <c r="L40" i="3"/>
  <c r="K36" i="3"/>
  <c r="L36" i="3" s="1"/>
  <c r="L37" i="3"/>
  <c r="K33" i="3"/>
  <c r="L33" i="3" s="1"/>
  <c r="L34" i="3"/>
  <c r="K42" i="3"/>
  <c r="L42" i="3" s="1"/>
  <c r="K441" i="3"/>
  <c r="L442" i="3"/>
  <c r="K452" i="3"/>
  <c r="L453" i="3"/>
  <c r="K318" i="3"/>
  <c r="L319" i="3"/>
  <c r="L88" i="3"/>
  <c r="L465" i="3"/>
  <c r="L466" i="3"/>
  <c r="K226" i="3"/>
  <c r="L227" i="3"/>
  <c r="L275" i="3"/>
  <c r="J184" i="3"/>
  <c r="L185" i="3"/>
  <c r="K497" i="3"/>
  <c r="L498" i="3"/>
  <c r="K219" i="3"/>
  <c r="K218" i="3" s="1"/>
  <c r="L220" i="3"/>
  <c r="K288" i="3"/>
  <c r="L289" i="3"/>
  <c r="K251" i="3"/>
  <c r="L252" i="3"/>
  <c r="K333" i="3"/>
  <c r="L344" i="3"/>
  <c r="L28" i="3"/>
  <c r="J22" i="3"/>
  <c r="I23" i="2" s="1"/>
  <c r="I22" i="2" s="1"/>
  <c r="I21" i="2" s="1"/>
  <c r="L23" i="3"/>
  <c r="J15" i="3"/>
  <c r="L16" i="3"/>
  <c r="I10" i="2"/>
  <c r="J45" i="4"/>
  <c r="J44" i="4" s="1"/>
  <c r="J38" i="4" s="1"/>
  <c r="I116" i="2"/>
  <c r="I115" i="2" s="1"/>
  <c r="I67" i="2"/>
  <c r="J87" i="3"/>
  <c r="J86" i="3" s="1"/>
  <c r="J85" i="3" s="1"/>
  <c r="J25" i="3"/>
  <c r="J97" i="3"/>
  <c r="J96" i="3" s="1"/>
  <c r="J95" i="3" s="1"/>
  <c r="I127" i="2"/>
  <c r="I126" i="2" s="1"/>
  <c r="I125" i="2" s="1"/>
  <c r="J484" i="4"/>
  <c r="J454" i="4" s="1"/>
  <c r="I24" i="2"/>
  <c r="J66" i="3"/>
  <c r="J65" i="3" s="1"/>
  <c r="J64" i="3" s="1"/>
  <c r="K182" i="3"/>
  <c r="K170" i="3" s="1"/>
  <c r="K134" i="2" l="1"/>
  <c r="I20" i="2"/>
  <c r="I19" i="2" s="1"/>
  <c r="I18" i="2" s="1"/>
  <c r="K23" i="2"/>
  <c r="I124" i="2"/>
  <c r="J21" i="3"/>
  <c r="J20" i="3" s="1"/>
  <c r="K267" i="3"/>
  <c r="L267" i="3" s="1"/>
  <c r="K21" i="3"/>
  <c r="K20" i="3" s="1"/>
  <c r="K19" i="3" s="1"/>
  <c r="C12" i="10"/>
  <c r="G12" i="10" s="1"/>
  <c r="I96" i="2"/>
  <c r="K287" i="2"/>
  <c r="K147" i="3"/>
  <c r="K140" i="3" s="1"/>
  <c r="K218" i="4"/>
  <c r="L218" i="4" s="1"/>
  <c r="L424" i="3"/>
  <c r="L22" i="3"/>
  <c r="L54" i="3"/>
  <c r="K558" i="4"/>
  <c r="L559" i="4"/>
  <c r="K510" i="4"/>
  <c r="L511" i="4"/>
  <c r="K593" i="4"/>
  <c r="L594" i="4"/>
  <c r="K439" i="4"/>
  <c r="L397" i="4" s="1"/>
  <c r="L440" i="4"/>
  <c r="L290" i="4"/>
  <c r="L291" i="4"/>
  <c r="K487" i="4"/>
  <c r="L488" i="4"/>
  <c r="K76" i="4"/>
  <c r="L77" i="4"/>
  <c r="K80" i="4"/>
  <c r="L81" i="4"/>
  <c r="K606" i="4"/>
  <c r="L607" i="4"/>
  <c r="K278" i="4"/>
  <c r="K277" i="4" s="1"/>
  <c r="L279" i="4"/>
  <c r="K58" i="4"/>
  <c r="L59" i="4"/>
  <c r="K113" i="4"/>
  <c r="L113" i="4" s="1"/>
  <c r="L114" i="4"/>
  <c r="K462" i="4"/>
  <c r="L463" i="4"/>
  <c r="K565" i="4"/>
  <c r="L566" i="4"/>
  <c r="K101" i="4"/>
  <c r="L102" i="4"/>
  <c r="K34" i="4"/>
  <c r="L35" i="4"/>
  <c r="K156" i="4"/>
  <c r="L156" i="4" s="1"/>
  <c r="L157" i="4"/>
  <c r="K109" i="4"/>
  <c r="L110" i="4"/>
  <c r="K199" i="4"/>
  <c r="L200" i="4"/>
  <c r="K261" i="4"/>
  <c r="L262" i="4"/>
  <c r="K468" i="4"/>
  <c r="L469" i="4"/>
  <c r="K14" i="4"/>
  <c r="L15" i="4"/>
  <c r="K21" i="4"/>
  <c r="L22" i="4"/>
  <c r="K298" i="4"/>
  <c r="L299" i="4"/>
  <c r="K150" i="4"/>
  <c r="L151" i="4"/>
  <c r="K134" i="4"/>
  <c r="K127" i="4" s="1"/>
  <c r="L135" i="4"/>
  <c r="K176" i="4"/>
  <c r="L176" i="4" s="1"/>
  <c r="L177" i="4"/>
  <c r="K506" i="4"/>
  <c r="L507" i="4"/>
  <c r="K70" i="4"/>
  <c r="L71" i="4"/>
  <c r="K170" i="4"/>
  <c r="L171" i="4"/>
  <c r="K409" i="4"/>
  <c r="L410" i="4"/>
  <c r="K28" i="4"/>
  <c r="L29" i="4"/>
  <c r="K536" i="4"/>
  <c r="L537" i="4"/>
  <c r="K445" i="4"/>
  <c r="K444" i="4" s="1"/>
  <c r="L446" i="4"/>
  <c r="K182" i="4"/>
  <c r="L182" i="4" s="1"/>
  <c r="L183" i="4"/>
  <c r="K384" i="4"/>
  <c r="L385" i="4"/>
  <c r="K474" i="4"/>
  <c r="L475" i="4"/>
  <c r="K433" i="4"/>
  <c r="L434" i="4"/>
  <c r="K360" i="4"/>
  <c r="L360" i="4" s="1"/>
  <c r="L361" i="4"/>
  <c r="K94" i="4"/>
  <c r="L95" i="4"/>
  <c r="K478" i="4"/>
  <c r="L478" i="4" s="1"/>
  <c r="L479" i="4"/>
  <c r="K355" i="4"/>
  <c r="L356" i="4"/>
  <c r="K350" i="4"/>
  <c r="L351" i="4"/>
  <c r="K64" i="4"/>
  <c r="L65" i="4"/>
  <c r="K45" i="4"/>
  <c r="L46" i="4"/>
  <c r="K376" i="4"/>
  <c r="L377" i="4"/>
  <c r="L219" i="4"/>
  <c r="K318" i="4"/>
  <c r="L319" i="4"/>
  <c r="K205" i="4"/>
  <c r="L205" i="4" s="1"/>
  <c r="L206" i="4"/>
  <c r="K575" i="4"/>
  <c r="L575" i="4" s="1"/>
  <c r="L576" i="4"/>
  <c r="K492" i="4"/>
  <c r="L493" i="4"/>
  <c r="K572" i="4"/>
  <c r="L573" i="4"/>
  <c r="K52" i="4"/>
  <c r="L53" i="4"/>
  <c r="J25" i="4"/>
  <c r="J11" i="4" s="1"/>
  <c r="K64" i="2"/>
  <c r="I63" i="2"/>
  <c r="I62" i="2" s="1"/>
  <c r="J24" i="2"/>
  <c r="J128" i="2"/>
  <c r="K128" i="2" s="1"/>
  <c r="J67" i="2"/>
  <c r="J63" i="2" s="1"/>
  <c r="K172" i="2"/>
  <c r="J38" i="2"/>
  <c r="K38" i="2" s="1"/>
  <c r="K39" i="2"/>
  <c r="J341" i="2"/>
  <c r="K342" i="2"/>
  <c r="J32" i="2"/>
  <c r="K32" i="2" s="1"/>
  <c r="K33" i="2"/>
  <c r="J328" i="2"/>
  <c r="J321" i="2" s="1"/>
  <c r="K329" i="2"/>
  <c r="K393" i="2"/>
  <c r="K394" i="2"/>
  <c r="J435" i="2"/>
  <c r="K436" i="2"/>
  <c r="J53" i="2"/>
  <c r="K53" i="2" s="1"/>
  <c r="K49" i="2" s="1"/>
  <c r="K48" i="2" s="1"/>
  <c r="K47" i="2" s="1"/>
  <c r="K54" i="2"/>
  <c r="J377" i="2"/>
  <c r="K378" i="2"/>
  <c r="J21" i="2"/>
  <c r="K22" i="2"/>
  <c r="J92" i="2"/>
  <c r="K93" i="2"/>
  <c r="J362" i="2"/>
  <c r="K363" i="2"/>
  <c r="J254" i="2"/>
  <c r="K255" i="2"/>
  <c r="K118" i="2"/>
  <c r="J317" i="2"/>
  <c r="K318" i="2"/>
  <c r="J372" i="2"/>
  <c r="K373" i="2"/>
  <c r="K429" i="2"/>
  <c r="J44" i="2"/>
  <c r="K44" i="2" s="1"/>
  <c r="K45" i="2"/>
  <c r="K79" i="2"/>
  <c r="K100" i="2"/>
  <c r="K160" i="2"/>
  <c r="J159" i="2"/>
  <c r="J244" i="2"/>
  <c r="K245" i="2"/>
  <c r="J450" i="2"/>
  <c r="K451" i="2"/>
  <c r="J387" i="2"/>
  <c r="K387" i="2" s="1"/>
  <c r="K388" i="2"/>
  <c r="J35" i="2"/>
  <c r="K35" i="2" s="1"/>
  <c r="K36" i="2"/>
  <c r="J14" i="2"/>
  <c r="K15" i="2"/>
  <c r="J143" i="2"/>
  <c r="J136" i="2" s="1"/>
  <c r="K144" i="2"/>
  <c r="J442" i="2"/>
  <c r="K443" i="2"/>
  <c r="J41" i="2"/>
  <c r="K41" i="2" s="1"/>
  <c r="K42" i="2"/>
  <c r="K423" i="2"/>
  <c r="J196" i="2"/>
  <c r="K197" i="2"/>
  <c r="K208" i="3"/>
  <c r="L208" i="3" s="1"/>
  <c r="K131" i="3"/>
  <c r="K130" i="3" s="1"/>
  <c r="L132" i="3"/>
  <c r="L111" i="3"/>
  <c r="K122" i="3"/>
  <c r="L122" i="3" s="1"/>
  <c r="L123" i="3"/>
  <c r="K406" i="3"/>
  <c r="L407" i="3"/>
  <c r="K398" i="3"/>
  <c r="L399" i="3"/>
  <c r="L379" i="3"/>
  <c r="K378" i="3"/>
  <c r="K81" i="3"/>
  <c r="L82" i="3"/>
  <c r="K191" i="3"/>
  <c r="L192" i="3"/>
  <c r="L508" i="3"/>
  <c r="K370" i="3"/>
  <c r="K357" i="3" s="1"/>
  <c r="L357" i="3" s="1"/>
  <c r="L371" i="3"/>
  <c r="K235" i="3"/>
  <c r="L236" i="3"/>
  <c r="L333" i="3"/>
  <c r="K332" i="3"/>
  <c r="L332" i="3" s="1"/>
  <c r="K287" i="3"/>
  <c r="L287" i="3" s="1"/>
  <c r="L288" i="3"/>
  <c r="K109" i="3"/>
  <c r="L110" i="3"/>
  <c r="K451" i="3"/>
  <c r="L451" i="3" s="1"/>
  <c r="L452" i="3"/>
  <c r="L99" i="3"/>
  <c r="K422" i="3"/>
  <c r="L423" i="3"/>
  <c r="L219" i="3"/>
  <c r="K86" i="3"/>
  <c r="L87" i="3"/>
  <c r="L441" i="3"/>
  <c r="J183" i="3"/>
  <c r="L184" i="3"/>
  <c r="K225" i="3"/>
  <c r="L226" i="3"/>
  <c r="K250" i="3"/>
  <c r="L251" i="3"/>
  <c r="K496" i="3"/>
  <c r="L496" i="3" s="1"/>
  <c r="L497" i="3"/>
  <c r="K317" i="3"/>
  <c r="L318" i="3"/>
  <c r="L25" i="3"/>
  <c r="J14" i="3"/>
  <c r="L15" i="3"/>
  <c r="E13" i="10"/>
  <c r="O13" i="3"/>
  <c r="O20" i="3" s="1"/>
  <c r="J453" i="4"/>
  <c r="K66" i="3"/>
  <c r="L66" i="3" s="1"/>
  <c r="J63" i="3"/>
  <c r="I17" i="2" l="1"/>
  <c r="I9" i="2" s="1"/>
  <c r="J20" i="2"/>
  <c r="K20" i="2" s="1"/>
  <c r="K24" i="2"/>
  <c r="L147" i="3"/>
  <c r="L140" i="3" s="1"/>
  <c r="K535" i="4"/>
  <c r="L535" i="4" s="1"/>
  <c r="J10" i="4"/>
  <c r="J9" i="4" s="1"/>
  <c r="K21" i="2"/>
  <c r="J127" i="2"/>
  <c r="K127" i="2" s="1"/>
  <c r="K163" i="4"/>
  <c r="K354" i="4"/>
  <c r="L354" i="4" s="1"/>
  <c r="K571" i="4"/>
  <c r="L572" i="4"/>
  <c r="K375" i="4"/>
  <c r="L376" i="4"/>
  <c r="K349" i="4"/>
  <c r="L350" i="4"/>
  <c r="K93" i="4"/>
  <c r="L94" i="4"/>
  <c r="K432" i="4"/>
  <c r="L433" i="4"/>
  <c r="K27" i="4"/>
  <c r="L28" i="4"/>
  <c r="K69" i="4"/>
  <c r="L70" i="4"/>
  <c r="L127" i="4"/>
  <c r="L134" i="4"/>
  <c r="K20" i="4"/>
  <c r="L21" i="4"/>
  <c r="K260" i="4"/>
  <c r="L261" i="4"/>
  <c r="K108" i="4"/>
  <c r="L109" i="4"/>
  <c r="K100" i="4"/>
  <c r="L101" i="4"/>
  <c r="K605" i="4"/>
  <c r="L606" i="4"/>
  <c r="K486" i="4"/>
  <c r="L487" i="4"/>
  <c r="K592" i="4"/>
  <c r="L592" i="4" s="1"/>
  <c r="L593" i="4"/>
  <c r="K491" i="4"/>
  <c r="L492" i="4"/>
  <c r="K317" i="4"/>
  <c r="L318" i="4"/>
  <c r="K44" i="4"/>
  <c r="K38" i="4" s="1"/>
  <c r="L45" i="4"/>
  <c r="L355" i="4"/>
  <c r="K473" i="4"/>
  <c r="L474" i="4"/>
  <c r="L445" i="4"/>
  <c r="K408" i="4"/>
  <c r="K407" i="4" s="1"/>
  <c r="L409" i="4"/>
  <c r="K505" i="4"/>
  <c r="L506" i="4"/>
  <c r="L150" i="4"/>
  <c r="K149" i="4"/>
  <c r="K13" i="4"/>
  <c r="L14" i="4"/>
  <c r="K564" i="4"/>
  <c r="L565" i="4"/>
  <c r="K57" i="4"/>
  <c r="L58" i="4"/>
  <c r="K79" i="4"/>
  <c r="L79" i="4" s="1"/>
  <c r="L80" i="4"/>
  <c r="K509" i="4"/>
  <c r="L509" i="4" s="1"/>
  <c r="L510" i="4"/>
  <c r="K51" i="4"/>
  <c r="L52" i="4"/>
  <c r="K63" i="4"/>
  <c r="L64" i="4"/>
  <c r="K383" i="4"/>
  <c r="L384" i="4"/>
  <c r="L536" i="4"/>
  <c r="L170" i="4"/>
  <c r="K297" i="4"/>
  <c r="L297" i="4" s="1"/>
  <c r="L298" i="4"/>
  <c r="K467" i="4"/>
  <c r="L468" i="4"/>
  <c r="L199" i="4"/>
  <c r="K198" i="4"/>
  <c r="L198" i="4" s="1"/>
  <c r="K33" i="4"/>
  <c r="L34" i="4"/>
  <c r="K461" i="4"/>
  <c r="K455" i="4" s="1"/>
  <c r="L462" i="4"/>
  <c r="L278" i="4"/>
  <c r="K75" i="4"/>
  <c r="L76" i="4"/>
  <c r="K438" i="4"/>
  <c r="L439" i="4"/>
  <c r="K557" i="4"/>
  <c r="L557" i="4" s="1"/>
  <c r="L558" i="4"/>
  <c r="J376" i="2"/>
  <c r="K376" i="2" s="1"/>
  <c r="K67" i="2"/>
  <c r="J62" i="2"/>
  <c r="K62" i="2" s="1"/>
  <c r="K63" i="2"/>
  <c r="K99" i="2"/>
  <c r="J427" i="2"/>
  <c r="K428" i="2"/>
  <c r="K117" i="2"/>
  <c r="J116" i="2"/>
  <c r="J91" i="2"/>
  <c r="K92" i="2"/>
  <c r="K341" i="2"/>
  <c r="J77" i="2"/>
  <c r="K78" i="2"/>
  <c r="J13" i="2"/>
  <c r="K14" i="2"/>
  <c r="J243" i="2"/>
  <c r="K243" i="2" s="1"/>
  <c r="K244" i="2"/>
  <c r="J371" i="2"/>
  <c r="K372" i="2"/>
  <c r="J253" i="2"/>
  <c r="K254" i="2"/>
  <c r="K321" i="2"/>
  <c r="K328" i="2"/>
  <c r="J158" i="2"/>
  <c r="K159" i="2"/>
  <c r="K419" i="2"/>
  <c r="J418" i="2"/>
  <c r="K286" i="2"/>
  <c r="J195" i="2"/>
  <c r="J188" i="2" s="1"/>
  <c r="K196" i="2"/>
  <c r="J441" i="2"/>
  <c r="K442" i="2"/>
  <c r="K136" i="2"/>
  <c r="K143" i="2"/>
  <c r="J449" i="2"/>
  <c r="J448" i="2" s="1"/>
  <c r="K450" i="2"/>
  <c r="J316" i="2"/>
  <c r="J315" i="2" s="1"/>
  <c r="K317" i="2"/>
  <c r="J361" i="2"/>
  <c r="K361" i="2" s="1"/>
  <c r="K362" i="2"/>
  <c r="K377" i="2"/>
  <c r="J434" i="2"/>
  <c r="K435" i="2"/>
  <c r="J170" i="2"/>
  <c r="K170" i="2" s="1"/>
  <c r="K171" i="2"/>
  <c r="L130" i="3"/>
  <c r="L131" i="3"/>
  <c r="L370" i="3"/>
  <c r="K190" i="3"/>
  <c r="L191" i="3"/>
  <c r="K397" i="3"/>
  <c r="L397" i="3" s="1"/>
  <c r="L398" i="3"/>
  <c r="K80" i="3"/>
  <c r="L81" i="3"/>
  <c r="K377" i="3"/>
  <c r="L377" i="3" s="1"/>
  <c r="L378" i="3"/>
  <c r="K405" i="3"/>
  <c r="L405" i="3" s="1"/>
  <c r="L406" i="3"/>
  <c r="K440" i="3"/>
  <c r="K217" i="3"/>
  <c r="L217" i="3" s="1"/>
  <c r="L218" i="3"/>
  <c r="K249" i="3"/>
  <c r="L250" i="3"/>
  <c r="K421" i="3"/>
  <c r="L422" i="3"/>
  <c r="K108" i="3"/>
  <c r="K107" i="3" s="1"/>
  <c r="L109" i="3"/>
  <c r="L21" i="3"/>
  <c r="J182" i="3"/>
  <c r="J170" i="3" s="1"/>
  <c r="L183" i="3"/>
  <c r="L317" i="3"/>
  <c r="K316" i="3"/>
  <c r="L316" i="3" s="1"/>
  <c r="K224" i="3"/>
  <c r="L224" i="3" s="1"/>
  <c r="L225" i="3"/>
  <c r="K85" i="3"/>
  <c r="L85" i="3" s="1"/>
  <c r="L86" i="3"/>
  <c r="K97" i="3"/>
  <c r="L98" i="3"/>
  <c r="K234" i="3"/>
  <c r="L235" i="3"/>
  <c r="J19" i="3"/>
  <c r="J18" i="3" s="1"/>
  <c r="L20" i="3"/>
  <c r="J13" i="3"/>
  <c r="L14" i="3"/>
  <c r="H12" i="10"/>
  <c r="I12" i="10" s="1"/>
  <c r="E12" i="10"/>
  <c r="Q13" i="3"/>
  <c r="Q20" i="3" s="1"/>
  <c r="K65" i="3"/>
  <c r="K64" i="3" s="1"/>
  <c r="P13" i="3"/>
  <c r="P20" i="3" s="1"/>
  <c r="J340" i="2" l="1"/>
  <c r="K253" i="2"/>
  <c r="J242" i="2"/>
  <c r="K276" i="4"/>
  <c r="N8" i="4"/>
  <c r="L19" i="3"/>
  <c r="K162" i="4"/>
  <c r="J126" i="2"/>
  <c r="K126" i="2" s="1"/>
  <c r="L163" i="4"/>
  <c r="K62" i="4"/>
  <c r="L63" i="4"/>
  <c r="K504" i="4"/>
  <c r="K503" i="4" s="1"/>
  <c r="L505" i="4"/>
  <c r="K472" i="4"/>
  <c r="L472" i="4" s="1"/>
  <c r="L473" i="4"/>
  <c r="L38" i="4"/>
  <c r="L44" i="4"/>
  <c r="K99" i="4"/>
  <c r="L100" i="4"/>
  <c r="K19" i="4"/>
  <c r="L20" i="4"/>
  <c r="K26" i="4"/>
  <c r="L27" i="4"/>
  <c r="K348" i="4"/>
  <c r="K347" i="4" s="1"/>
  <c r="L349" i="4"/>
  <c r="L277" i="4"/>
  <c r="K437" i="4"/>
  <c r="L437" i="4" s="1"/>
  <c r="L438" i="4"/>
  <c r="L461" i="4"/>
  <c r="K466" i="4"/>
  <c r="L466" i="4" s="1"/>
  <c r="L467" i="4"/>
  <c r="K50" i="4"/>
  <c r="L51" i="4"/>
  <c r="K56" i="4"/>
  <c r="L57" i="4"/>
  <c r="K12" i="4"/>
  <c r="L13" i="4"/>
  <c r="L408" i="4"/>
  <c r="K316" i="4"/>
  <c r="K315" i="4" s="1"/>
  <c r="L317" i="4"/>
  <c r="K485" i="4"/>
  <c r="L486" i="4"/>
  <c r="K107" i="4"/>
  <c r="K106" i="4" s="1"/>
  <c r="K105" i="4" s="1"/>
  <c r="L108" i="4"/>
  <c r="K431" i="4"/>
  <c r="L432" i="4"/>
  <c r="K374" i="4"/>
  <c r="L374" i="4" s="1"/>
  <c r="L375" i="4"/>
  <c r="K148" i="4"/>
  <c r="L148" i="4" s="1"/>
  <c r="L149" i="4"/>
  <c r="K74" i="4"/>
  <c r="L75" i="4"/>
  <c r="K32" i="4"/>
  <c r="L32" i="4" s="1"/>
  <c r="L33" i="4"/>
  <c r="K382" i="4"/>
  <c r="L382" i="4" s="1"/>
  <c r="L383" i="4"/>
  <c r="K563" i="4"/>
  <c r="L563" i="4" s="1"/>
  <c r="L564" i="4"/>
  <c r="K443" i="4"/>
  <c r="L443" i="4" s="1"/>
  <c r="L444" i="4"/>
  <c r="K490" i="4"/>
  <c r="L490" i="4" s="1"/>
  <c r="L491" i="4"/>
  <c r="K604" i="4"/>
  <c r="L604" i="4" s="1"/>
  <c r="L605" i="4"/>
  <c r="K259" i="4"/>
  <c r="K258" i="4" s="1"/>
  <c r="L260" i="4"/>
  <c r="K68" i="4"/>
  <c r="L69" i="4"/>
  <c r="K92" i="4"/>
  <c r="L93" i="4"/>
  <c r="K570" i="4"/>
  <c r="L571" i="4"/>
  <c r="J19" i="2"/>
  <c r="J18" i="2" s="1"/>
  <c r="J17" i="2" s="1"/>
  <c r="K340" i="2"/>
  <c r="J426" i="2"/>
  <c r="K426" i="2" s="1"/>
  <c r="K427" i="2"/>
  <c r="J433" i="2"/>
  <c r="K433" i="2" s="1"/>
  <c r="K434" i="2"/>
  <c r="J440" i="2"/>
  <c r="K440" i="2" s="1"/>
  <c r="K441" i="2"/>
  <c r="J12" i="2"/>
  <c r="K13" i="2"/>
  <c r="J90" i="2"/>
  <c r="K90" i="2" s="1"/>
  <c r="K91" i="2"/>
  <c r="J97" i="2"/>
  <c r="K98" i="2"/>
  <c r="J370" i="2"/>
  <c r="K371" i="2"/>
  <c r="J115" i="2"/>
  <c r="K116" i="2"/>
  <c r="J410" i="2"/>
  <c r="K418" i="2"/>
  <c r="K316" i="2"/>
  <c r="K448" i="2"/>
  <c r="K449" i="2"/>
  <c r="K188" i="2"/>
  <c r="K195" i="2"/>
  <c r="J157" i="2"/>
  <c r="K158" i="2"/>
  <c r="J76" i="2"/>
  <c r="K77" i="2"/>
  <c r="L440" i="3"/>
  <c r="K420" i="3"/>
  <c r="L420" i="3" s="1"/>
  <c r="K189" i="3"/>
  <c r="K188" i="3" s="1"/>
  <c r="L190" i="3"/>
  <c r="K79" i="3"/>
  <c r="L79" i="3" s="1"/>
  <c r="L80" i="3"/>
  <c r="K63" i="3"/>
  <c r="K18" i="3" s="1"/>
  <c r="L65" i="3"/>
  <c r="L421" i="3"/>
  <c r="K233" i="3"/>
  <c r="L234" i="3"/>
  <c r="K248" i="3"/>
  <c r="L248" i="3" s="1"/>
  <c r="L249" i="3"/>
  <c r="L170" i="3"/>
  <c r="L182" i="3"/>
  <c r="K96" i="3"/>
  <c r="L97" i="3"/>
  <c r="L107" i="3"/>
  <c r="L108" i="3"/>
  <c r="J12" i="3"/>
  <c r="L13" i="3"/>
  <c r="J96" i="2" l="1"/>
  <c r="K97" i="2"/>
  <c r="L407" i="4"/>
  <c r="K10" i="3"/>
  <c r="J125" i="2"/>
  <c r="L12" i="4"/>
  <c r="O8" i="4"/>
  <c r="L455" i="4"/>
  <c r="K569" i="4"/>
  <c r="L569" i="4" s="1"/>
  <c r="L570" i="4"/>
  <c r="L485" i="4"/>
  <c r="K484" i="4"/>
  <c r="K49" i="4"/>
  <c r="L49" i="4" s="1"/>
  <c r="L50" i="4"/>
  <c r="L26" i="4"/>
  <c r="K25" i="4"/>
  <c r="K275" i="4"/>
  <c r="L275" i="4" s="1"/>
  <c r="L276" i="4"/>
  <c r="L315" i="4"/>
  <c r="L316" i="4"/>
  <c r="K18" i="4"/>
  <c r="L18" i="4" s="1"/>
  <c r="L19" i="4"/>
  <c r="K61" i="4"/>
  <c r="L61" i="4" s="1"/>
  <c r="L62" i="4"/>
  <c r="K147" i="4"/>
  <c r="L147" i="4" s="1"/>
  <c r="L162" i="4"/>
  <c r="L258" i="4"/>
  <c r="L259" i="4"/>
  <c r="K91" i="4"/>
  <c r="L91" i="4" s="1"/>
  <c r="L92" i="4"/>
  <c r="K73" i="4"/>
  <c r="L73" i="4" s="1"/>
  <c r="L74" i="4"/>
  <c r="L431" i="4"/>
  <c r="K430" i="4"/>
  <c r="K67" i="4"/>
  <c r="L67" i="4" s="1"/>
  <c r="L68" i="4"/>
  <c r="L107" i="4"/>
  <c r="K55" i="4"/>
  <c r="L55" i="4" s="1"/>
  <c r="L56" i="4"/>
  <c r="L348" i="4"/>
  <c r="K98" i="4"/>
  <c r="L99" i="4"/>
  <c r="L503" i="4"/>
  <c r="L504" i="4"/>
  <c r="K19" i="2"/>
  <c r="K115" i="2"/>
  <c r="J369" i="2"/>
  <c r="K370" i="2"/>
  <c r="J75" i="2"/>
  <c r="K76" i="2"/>
  <c r="K242" i="2"/>
  <c r="K315" i="2"/>
  <c r="J11" i="2"/>
  <c r="K12" i="2"/>
  <c r="K18" i="2"/>
  <c r="J156" i="2"/>
  <c r="J155" i="2" s="1"/>
  <c r="K157" i="2"/>
  <c r="K410" i="2"/>
  <c r="L189" i="3"/>
  <c r="L188" i="3"/>
  <c r="L64" i="3"/>
  <c r="L63" i="3"/>
  <c r="K95" i="3"/>
  <c r="L95" i="3" s="1"/>
  <c r="L96" i="3"/>
  <c r="K232" i="3"/>
  <c r="K231" i="3" s="1"/>
  <c r="L233" i="3"/>
  <c r="J11" i="3"/>
  <c r="J10" i="3" s="1"/>
  <c r="J9" i="3" s="1"/>
  <c r="L12" i="3"/>
  <c r="K11" i="4" l="1"/>
  <c r="J124" i="2"/>
  <c r="K124" i="2" s="1"/>
  <c r="K369" i="2"/>
  <c r="J368" i="2"/>
  <c r="K96" i="2"/>
  <c r="K75" i="2"/>
  <c r="K454" i="4"/>
  <c r="K125" i="2"/>
  <c r="K10" i="4"/>
  <c r="K9" i="3"/>
  <c r="K368" i="2"/>
  <c r="L484" i="4"/>
  <c r="L105" i="4"/>
  <c r="L106" i="4"/>
  <c r="K429" i="4"/>
  <c r="K406" i="4" s="1"/>
  <c r="L406" i="4" s="1"/>
  <c r="L430" i="4"/>
  <c r="L25" i="4"/>
  <c r="L347" i="4"/>
  <c r="K346" i="4"/>
  <c r="K97" i="4"/>
  <c r="L97" i="4" s="1"/>
  <c r="L98" i="4"/>
  <c r="K17" i="2"/>
  <c r="K155" i="2"/>
  <c r="K156" i="2"/>
  <c r="K11" i="2"/>
  <c r="J10" i="2"/>
  <c r="J9" i="2" s="1"/>
  <c r="L18" i="3"/>
  <c r="L232" i="3"/>
  <c r="L231" i="3"/>
  <c r="L11" i="3"/>
  <c r="K9" i="4" l="1"/>
  <c r="K10" i="2"/>
  <c r="L429" i="4"/>
  <c r="K345" i="4"/>
  <c r="L345" i="4" s="1"/>
  <c r="L346" i="4"/>
  <c r="L11" i="4"/>
  <c r="L454" i="4"/>
  <c r="K453" i="4"/>
  <c r="L10" i="3"/>
  <c r="P8" i="4" l="1"/>
  <c r="L10" i="4"/>
  <c r="L453" i="4"/>
  <c r="K8" i="2"/>
  <c r="K9" i="2"/>
  <c r="L9" i="3"/>
  <c r="L8" i="4" l="1"/>
  <c r="L9" i="4"/>
  <c r="R8" i="4" s="1"/>
  <c r="Q8" i="4" l="1"/>
  <c r="S8" i="4"/>
</calcChain>
</file>

<file path=xl/sharedStrings.xml><?xml version="1.0" encoding="utf-8"?>
<sst xmlns="http://schemas.openxmlformats.org/spreadsheetml/2006/main" count="11144" uniqueCount="608">
  <si>
    <t/>
  </si>
  <si>
    <t>(тыс. рублей)</t>
  </si>
  <si>
    <t>Наименование</t>
  </si>
  <si>
    <t>Рз</t>
  </si>
  <si>
    <t>Прз</t>
  </si>
  <si>
    <t>Цср</t>
  </si>
  <si>
    <t>Вр</t>
  </si>
  <si>
    <t>Сумма</t>
  </si>
  <si>
    <t>1</t>
  </si>
  <si>
    <t>2</t>
  </si>
  <si>
    <t>3</t>
  </si>
  <si>
    <t>4</t>
  </si>
  <si>
    <t>5</t>
  </si>
  <si>
    <t>6</t>
  </si>
  <si>
    <t>7</t>
  </si>
  <si>
    <t>8</t>
  </si>
  <si>
    <t>9</t>
  </si>
  <si>
    <t>10</t>
  </si>
  <si>
    <t>11</t>
  </si>
  <si>
    <t>ВСЕГО</t>
  </si>
  <si>
    <t>12</t>
  </si>
  <si>
    <t>Адм</t>
  </si>
  <si>
    <t>ВР</t>
  </si>
  <si>
    <t>Таблица 1</t>
  </si>
  <si>
    <t>Поселение</t>
  </si>
  <si>
    <t>Код</t>
  </si>
  <si>
    <t>Таблица 2</t>
  </si>
  <si>
    <t>Наименование кода группы, подгруппы, статьи, вида источника финансирования дефицитов бюджетов, кода классификации операций сектора государственного управления, относящихся к источникам финансирования дефицитов бюджетов Российской Федерации</t>
  </si>
  <si>
    <t>Сумма (тыс. руб.)</t>
  </si>
  <si>
    <t>№ п/п</t>
  </si>
  <si>
    <t>Виды заимствований</t>
  </si>
  <si>
    <t>Сумма (тыс. рублей)</t>
  </si>
  <si>
    <t xml:space="preserve"> 2 00 00000 00 0000 000</t>
  </si>
  <si>
    <t>2 02 00000 00 0000 000</t>
  </si>
  <si>
    <t xml:space="preserve"> 2 02 10000 00 0000 150</t>
  </si>
  <si>
    <t>2 02 15001 00 0000 150</t>
  </si>
  <si>
    <t>2 02 15001 05 0000 150</t>
  </si>
  <si>
    <t>2 02 15002 00 0000 150</t>
  </si>
  <si>
    <t>2 02 15002 05 0000 150</t>
  </si>
  <si>
    <t xml:space="preserve"> 2 02 20000 00 0000 150</t>
  </si>
  <si>
    <t>2 02 25304 00 0000 150</t>
  </si>
  <si>
    <t>2 02 25304 05 0000 150</t>
  </si>
  <si>
    <t>2 02 25467 00 0000 150</t>
  </si>
  <si>
    <t>2 02 25467 05 0000 150</t>
  </si>
  <si>
    <t>2 02 25519 00 0000 150</t>
  </si>
  <si>
    <t xml:space="preserve"> 2 02 25519 05 0000 150</t>
  </si>
  <si>
    <t>2 02 29999 00 0000 150</t>
  </si>
  <si>
    <t>2 02 29999 05 0000 150</t>
  </si>
  <si>
    <t xml:space="preserve"> 2 02 30000 00 0000 150</t>
  </si>
  <si>
    <t>2 02 30024 00 0000 150</t>
  </si>
  <si>
    <t>2 02 30024 05 0000 150</t>
  </si>
  <si>
    <t>2 02 30027 00 0000 150</t>
  </si>
  <si>
    <t>2 02 30027 05 0000 150</t>
  </si>
  <si>
    <t>2 02 35082 00 0000 150</t>
  </si>
  <si>
    <t>2 02 35082 05 0000 150</t>
  </si>
  <si>
    <t>2 02 35120 00 0000 150</t>
  </si>
  <si>
    <t>2 02 35120 05 0000 150</t>
  </si>
  <si>
    <t>2 02 35930 00 0000 150</t>
  </si>
  <si>
    <t>2 02 35930 05 0000 150</t>
  </si>
  <si>
    <t>2 02 40000 00 0000 150</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</si>
  <si>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</si>
  <si>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</si>
  <si>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</si>
  <si>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</si>
  <si>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муниципальных районов на выравнивание бюджетной обеспеченности из бюджета субъекта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</si>
  <si>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</si>
  <si>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</si>
  <si>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</si>
  <si>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</si>
  <si>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</si>
  <si>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Субсидия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тыс.человек</t>
  </si>
  <si>
    <t>Субсидия бюджетам на поддержку отрасли культуры</t>
  </si>
  <si>
    <t>Субсидия бюджетам муниципальных районов на поддержку отрасли культуры</t>
  </si>
  <si>
    <t>Прочие субсидии</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</si>
  <si>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</si>
  <si>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</si>
  <si>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</si>
  <si>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содержание ребенка в семье опекуна и приемной семье, а также вознаграждение, причитающееся приемному родителю</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</si>
  <si>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</si>
  <si>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</si>
  <si>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</si>
  <si>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</si>
  <si>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на государственную регистрацию актов гражданского состояния</t>
  </si>
  <si>
    <t>Субвенции бюджетам муниципальных районов на государственную регистрацию актов гражданского состояния</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</si>
  <si>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</si>
  <si>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</si>
  <si>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муниципальных районов</t>
  </si>
  <si>
    <t>Субсидия бюджетам  на обеспечение развития и укрепления материально-технической базы домов культуры в населенных пунктах с числом жителей до 50 тыс.человек</t>
  </si>
  <si>
    <t>Субвенции  на осуществление государственных полномочий Республики Мордовия по определению перечня должностных лиц, уполномоченных составлять протоколы об административных правонарушениях, предусмотренных Законом Республики Мордовия от 15 июня 2015 года № 38-З "Об административной ответственности на территории Республики Мордовия"</t>
  </si>
  <si>
    <t>Субвенции на осуществление государственных полномочий Республики Мордовия по финансовому обеспечению отдыха и оздоровления детей в Республике Мордовия в каникулярное время</t>
  </si>
  <si>
    <t>Субвенции на осуществление государственных полномочий Республики Мордовия по созданию, материально-техническому и организационному обеспечению деятельности административных комиссий</t>
  </si>
  <si>
    <t>Субвенции на осуществление государственных полномочий Республики Мордовия по профилактике безнадзорности и правонарушений несовершеннолетних, защите прав и законных интересов детей и подростков, предусмотренных Законом Республики Мордовия от 30 марта 2005 года № 26-З "Об организации деятельности комиссий по делам несовершеннолетних и защите их прав в Республике Мордовия"</t>
  </si>
  <si>
    <t>Субвенции на осуществление государственных полномочий Республики Мордовия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</si>
  <si>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Субвенции на осуществление государственных полномочий Республики Мордовия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</si>
  <si>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Субвенции на осуществление государственных полномочий Республики Мордовия по организации предоставления обучающимся в муниципальных общеобразовательных организациях Республики Мордовия из малоимущих семей питания с освобождением от оплаты его стоимости</t>
  </si>
  <si>
    <t>Субвенции на осуществление государственных полномочий Республики Мордовия по предоставлению ежемесячной денежной выплаты молодым специалистам,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</si>
  <si>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Субвенции на осуществление государственных полномочий Республики Мордовия по предоставлению компенсационной выплаты молодым специалистам,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</si>
  <si>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Субвенции на осуществление государственных полномочий Республики Мордовия по предоставлению стипендии студентам, обучающимся по очной форме обучения за счет бюджетных ассигнований федерального бюджета, республиканского бюджета Республики Мордовия по сельскохозяйственным профессиям, специальностям, направлениям подготовки и взявшим на себя обязательство трудоустроиться в сельскохозяйственные организации или организации системы государственной ветеринарной службы в течение месяца после получения диплома либо после завершения военной службы по призыву и отработать в них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</si>
  <si>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Субвенции на осуществление государственных полномочий Республики Мордовия по организации мероприятий при осуществлении деятельности по обращению с животными без владельцев</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</si>
  <si>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</si>
  <si>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2 02 49999 00 0000 150</t>
  </si>
  <si>
    <t>2 02 49999 05 0000 150</t>
  </si>
  <si>
    <t>Собственные</t>
  </si>
  <si>
    <t>Администрация Большеберезниковского муниципального района Республики Мордовия</t>
  </si>
  <si>
    <t>Общегосударственные вопросы</t>
  </si>
  <si>
    <t>01</t>
  </si>
  <si>
    <t>900</t>
  </si>
  <si>
    <t>Функционирование высшего должностного лица субъекта Российской Федерации и муниципального образования</t>
  </si>
  <si>
    <t>02</t>
  </si>
  <si>
    <t>Муниципальная программа "Повышение эффективности муниципального управления Большеберезниковского муниципального района на 2020-2024 годы"</t>
  </si>
  <si>
    <t>Подпрограмма "Обеспечение деятельности Администрации Большеберезниковского муниципального района"</t>
  </si>
  <si>
    <t>Основное мероприятие "Обеспечение деятельности Администрации Большеберезниковского муниципального района"</t>
  </si>
  <si>
    <t>41150</t>
  </si>
  <si>
    <t>Расходы на выплаты по оплате труда высшего должностного лица</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</si>
  <si>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</si>
  <si>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</si>
  <si>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120</t>
  </si>
  <si>
    <t>Расходы на выплаты персоналу государственных (муниципальных) органов</t>
  </si>
  <si>
    <t>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</si>
  <si>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</si>
  <si>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41110</t>
  </si>
  <si>
    <t xml:space="preserve">Расходы на выплаты по оплате труда работников органов местного самоуправления </t>
  </si>
  <si>
    <t>41120</t>
  </si>
  <si>
    <t xml:space="preserve">Расходы на обеспечение функций органов местного самоуправления </t>
  </si>
  <si>
    <t>200</t>
  </si>
  <si>
    <t>240</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</si>
  <si>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</si>
  <si>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</si>
  <si>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244</t>
  </si>
  <si>
    <t>310</t>
  </si>
  <si>
    <t>800</t>
  </si>
  <si>
    <t>850</t>
  </si>
  <si>
    <t>Иные бюджетные ассигнования</t>
  </si>
  <si>
    <t>Уплата налогов, сборов и иных платежей</t>
  </si>
  <si>
    <t>77020</t>
  </si>
  <si>
    <t>Осуществление государственных полномочий Республики Мордовия по созданию, материально-техническому и организационному обеспечению деятельности административных комиссий</t>
  </si>
  <si>
    <t>77030</t>
  </si>
  <si>
    <t>Осуществление государственных полномочий Республики Мордовия по профилактике безнадзорности и правонарушений несовершеннолетних, защите прав и законных интересов детей и подростков, предусмотренных Законом Республики Мордовия от 30 марта 2005 года № 26-З "Об организации деятельности комиссий по делам несовершеннолетних и защите их прав в Республике Мордовия"</t>
  </si>
  <si>
    <t>77150</t>
  </si>
  <si>
    <t>Осуществление государственных полномочий Республики Мордовия по определению перечня должностных лиц, уполномоченных составлять протоколы об административных правонарушениях, предусмотренных Законом Республики Мордовия от 15 июня 2015 года № 38-З "Об административной ответственности на территории Республики Мордовия"</t>
  </si>
  <si>
    <t>77510</t>
  </si>
  <si>
    <t>Осуществление государственных полномочий Республики Мордовия по хранению, комплектованию, учету и использованию архивных документов, находящихся в собственности Республики Мордовия и хранящихся в муниципальных архивах</t>
  </si>
  <si>
    <t>77540</t>
  </si>
  <si>
    <t>Осуществление государственных полномочий Республики Мордовия по ведению учета в качестве нуждающихся в жилых помещениях граждан, которые в соответствии с законодательством Республики Мордовия имеют право на государственную поддержку в строительстве или приобретении жилья</t>
  </si>
  <si>
    <t>Z0820</t>
  </si>
  <si>
    <t>Осуществление государственных полномочий Республики Мордовия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 специализированного жилищного фонда</t>
  </si>
  <si>
    <t>77580</t>
  </si>
  <si>
    <t>Осуществление государственных полномочий Республики Мордовия по установлению регулируемых тарифов на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 в границах соответствующего муниципального образования</t>
  </si>
  <si>
    <t>89</t>
  </si>
  <si>
    <t>0</t>
  </si>
  <si>
    <t>00</t>
  </si>
  <si>
    <t>77560</t>
  </si>
  <si>
    <t>Непрограммные расходы главных распорядителей средств местного бюджета</t>
  </si>
  <si>
    <t>Непрограммные расходы в рамках обеспечения деятельности  главных распорядителей средств местного бюджета</t>
  </si>
  <si>
    <t>Осуществление государственных полномочий Республики Мордовия по квотированию рабочих мест для трудоустройства граждан, особо нуждающихся в социальной защите</t>
  </si>
  <si>
    <t>05</t>
  </si>
  <si>
    <t>Резервные фонды</t>
  </si>
  <si>
    <t>41180</t>
  </si>
  <si>
    <t>870</t>
  </si>
  <si>
    <t>Резервные средства</t>
  </si>
  <si>
    <t>13</t>
  </si>
  <si>
    <t>61030</t>
  </si>
  <si>
    <t>110</t>
  </si>
  <si>
    <t>Архивные учреждения</t>
  </si>
  <si>
    <t>Другие общегосударственные вопросы</t>
  </si>
  <si>
    <t>Расходы на выплаты персоналу казенных учреждений</t>
  </si>
  <si>
    <t>03</t>
  </si>
  <si>
    <t>Национальная безопасность и правоохранительная деятельность</t>
  </si>
  <si>
    <t>Органы юстиции</t>
  </si>
  <si>
    <t>59300</t>
  </si>
  <si>
    <t>Осуществление переданных полномочий Российской Федерации на государственную регистрацию актов гражданского состояния</t>
  </si>
  <si>
    <t>22</t>
  </si>
  <si>
    <t>77160</t>
  </si>
  <si>
    <t>300</t>
  </si>
  <si>
    <t>330</t>
  </si>
  <si>
    <t>360</t>
  </si>
  <si>
    <t>Национальная экономика</t>
  </si>
  <si>
    <t>Сельское хозяйство и рыболовство</t>
  </si>
  <si>
    <t>Муниципальная программа "Комплексное развитие сельских территорий"</t>
  </si>
  <si>
    <t>Подпрограмма "Поддержка и развитие кадрового потенциала в АПК"</t>
  </si>
  <si>
    <t>Основное мероприятие "Стимулирование обучения и закрепления молодых специалистов в сельскохозяйственном производстве"</t>
  </si>
  <si>
    <t>Осуществление государственных полномочий Республики Мордовия по предоставлению стипендии студентам, обучающимся по очной форме обучения за счет бюджетных ассигнований федерального бюджета, республиканского бюджета Республики Мордовия по сельскохозяйственным профессиям, специальностям, направлениям подготовки и взявшим на себя обязательство трудоустроиться в сельскохозяйственные организации или организации системы государственной ветеринарной службы в течение месяца после получения диплома либо после завершения военной службы по призыву и отработать в них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</si>
  <si>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Социальное обеспечение и иные выплаты населению</t>
  </si>
  <si>
    <t>Иные выплаты населению</t>
  </si>
  <si>
    <t>77190</t>
  </si>
  <si>
    <t>Публичные нормативные выплаты гражданам несоциального характера</t>
  </si>
  <si>
    <t>Осуществление государственных полномочий Республики Мордовия по предоставлению компенсационной выплаты молодым специалистам,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</si>
  <si>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77200</t>
  </si>
  <si>
    <t>Осуществление государственных полномочий Республики Мордовия по предоставлению ежемесячной денежной выплаты молодым специалистам,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</si>
  <si>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77220</t>
  </si>
  <si>
    <t>Осуществление государственных полномочий Республики Мордовия по организации мероприятий при осуществлении деятельности по обращению с животными без владельцев</t>
  </si>
  <si>
    <t>09</t>
  </si>
  <si>
    <t>Дорожное хозяйство (дорожные фонды)</t>
  </si>
  <si>
    <t>42010</t>
  </si>
  <si>
    <t>Капитальный ремонт автомобильных дорог общего пользования местного значения и искусственных сооружений на них</t>
  </si>
  <si>
    <t>Подпрограмма "Создание условий для обеспечения  доступным и комфортным жильем сельского населения"</t>
  </si>
  <si>
    <t>Основное мероприятие "Улучшение жилищных условий граждан, проживающих в сельских территориях"</t>
  </si>
  <si>
    <t>400</t>
  </si>
  <si>
    <t>410</t>
  </si>
  <si>
    <t>Капитальные вложения в объекты государственной (муниципальной) собственности</t>
  </si>
  <si>
    <t>Бюджетные инвестиции</t>
  </si>
  <si>
    <t>07</t>
  </si>
  <si>
    <t>42110</t>
  </si>
  <si>
    <t>Мероприятия в области молодежной политики</t>
  </si>
  <si>
    <t>Образование</t>
  </si>
  <si>
    <t>Молодежная политика</t>
  </si>
  <si>
    <t>03010</t>
  </si>
  <si>
    <t>Социальная политика</t>
  </si>
  <si>
    <t>Пенсионное обеспечение</t>
  </si>
  <si>
    <t>Подпрограмма "Развитие муниципальной службы в Большеберезниковском муниципальном районе"</t>
  </si>
  <si>
    <t>Основное мероприятие "Пенсионное обеспечение лиц, замещавших должности муниципальной службы в Администрации Большеберезниковского муниципального района"</t>
  </si>
  <si>
    <t>Доплаты к пенсиям муниципальных служащих Республики Мордовия</t>
  </si>
  <si>
    <t>Публичные нормативные социальные выплаты гражданам</t>
  </si>
  <si>
    <t>Охрана семьи и детства</t>
  </si>
  <si>
    <t>R0820</t>
  </si>
  <si>
    <t>Средства массовой информации</t>
  </si>
  <si>
    <t>Периодическая печать и издательства</t>
  </si>
  <si>
    <t>91010</t>
  </si>
  <si>
    <t>Субсидии на поддержку социально ориентированных некоммерческих организаций</t>
  </si>
  <si>
    <t>600</t>
  </si>
  <si>
    <t>630</t>
  </si>
  <si>
    <t>Субсидии некоммерческим организациям (за исключением государственных (муниципальных) учреждений)</t>
  </si>
  <si>
    <t>Предоставление субсидий бюджетным, автономным учреждениям и иным некоммерческим организациям</t>
  </si>
  <si>
    <t>Физическая культура и спорт</t>
  </si>
  <si>
    <t>Физическая культура</t>
  </si>
  <si>
    <t>06</t>
  </si>
  <si>
    <t>Муниципальная программа «Развитие физической культуры и спорта Большеберезниковского муниципального района Республики Мордовия  на 2021-2024 годы»</t>
  </si>
  <si>
    <t>Основные мероприятия «Развитие физической культуры и массового  спорта»</t>
  </si>
  <si>
    <t>42040</t>
  </si>
  <si>
    <t>Мероприятия в области спорта и физической культуры</t>
  </si>
  <si>
    <t>Управление  финансов администрации Большеберезниковского муниципального района Республики Мордовия</t>
  </si>
  <si>
    <t>Обеспечение деятельности финансовых, налоговых и таможенных органов и органов финансового (финансово-бюджетного) надзора</t>
  </si>
  <si>
    <t>17</t>
  </si>
  <si>
    <t>Муниципальная программа "Повышение эффективности управления муниципальными финансами  в Большеберезниковском муниципальном районе на 2020-2024 годы"</t>
  </si>
  <si>
    <t>Подпрограмма "Эффективное использование бюджетного потенциала"</t>
  </si>
  <si>
    <t>Основное мероприятие "Совершенствование бюджетного процесса, формирование бюджета Большеберезниковского муниципального района на очередной финансовый год"</t>
  </si>
  <si>
    <t>901</t>
  </si>
  <si>
    <t>61230</t>
  </si>
  <si>
    <t>Подпрограмма "Повышение эффективности обслуживания муниципальных учреждений в Большеберезниковском муниципальном районе"</t>
  </si>
  <si>
    <t>Основное мероприятие "Обеспечение функционирования МКУ "Центр обслуживания муниципальных учреждений" и укрепление материально-технической базы учреждения"</t>
  </si>
  <si>
    <t>Централизованные бухгалтерии</t>
  </si>
  <si>
    <t>61020</t>
  </si>
  <si>
    <t>610</t>
  </si>
  <si>
    <t>611</t>
  </si>
  <si>
    <t>Основное мероприятие "Обеспечение функционирования МБУ "Служба хозяйственного и коммунального обеспечения" и укрепление материально-технической базы учреждения"</t>
  </si>
  <si>
    <t>Учреждения по обеспечению хозяйственного обслуживания</t>
  </si>
  <si>
    <t>Субсидии бюджетным учреждениям</t>
  </si>
  <si>
    <t>Защита населения и территории от чрезвычайных ситуаций природного и техногенного характера, пожарная безопасность</t>
  </si>
  <si>
    <t>61040</t>
  </si>
  <si>
    <t>Учреждения по защите населения и территории от чрезвычайных ситуаций природного и техногенного характера, гражданской обороне</t>
  </si>
  <si>
    <t>44102</t>
  </si>
  <si>
    <t>500</t>
  </si>
  <si>
    <t>540</t>
  </si>
  <si>
    <t>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 включая создание и обеспечение функционирования парковок (парковочных мест), осуществлению муниципального контроля за сохранностью автомобильных дорог местного значения в границах населенных пунктов поселения, организации дорожного движения,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</si>
  <si>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Межбюджетные трансферты</t>
  </si>
  <si>
    <t>Дошкольное образование</t>
  </si>
  <si>
    <t>53030</t>
  </si>
  <si>
    <t>Общее образование</t>
  </si>
  <si>
    <t>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t>
  </si>
  <si>
    <t>Муниципальная программа "Развитие  образования в Большеберезниковском муниципальном районе Республики Мордовия на 2019-2025 годы"</t>
  </si>
  <si>
    <t>Подпрограмма "Развитие общего, дополнительного образования в Большеберезниковском муниципальном районе на 2019-2025 г."</t>
  </si>
  <si>
    <t>Основное мероприятие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учреждениях"</t>
  </si>
  <si>
    <t>L3040</t>
  </si>
  <si>
    <t>Основное мероприятие "Сохранение и укрепление  здоровья школьников"</t>
  </si>
  <si>
    <t>Организация бесплатного горячего питания обучающихся, получающих начальное общее образование в  муниципальных образовательных организациях</t>
  </si>
  <si>
    <t>Дополнительное образование детей</t>
  </si>
  <si>
    <t>Муниципальная программа "Развитие культуры и туризма  Большеберезниковского муниципального района Республики Мордовия на 2020-2024 годы"</t>
  </si>
  <si>
    <t>Подпрограмма "Культура"</t>
  </si>
  <si>
    <t>Основное мероприятие "Развитие дополнительного  образования детей"</t>
  </si>
  <si>
    <t>Другие вопросы в области образования</t>
  </si>
  <si>
    <t>61120</t>
  </si>
  <si>
    <t>Учебно-методические кабинеты, группы хозяйственного обслуживания, учебные фильмотеки, межшкольные учебно-производственные комбинаты, логопедические пункты</t>
  </si>
  <si>
    <t>08</t>
  </si>
  <si>
    <t>Культура, кинематография</t>
  </si>
  <si>
    <t>Другие вопросы в области культуры, кинематографии</t>
  </si>
  <si>
    <t>Основное мероприятие "Сохранение, возрождение и развитие традиционной народной культуры, поддержка народного творчества и культурно-досуговой деятельности"</t>
  </si>
  <si>
    <t>Социальное обеспечение населения</t>
  </si>
  <si>
    <t>77070</t>
  </si>
  <si>
    <t>Осуществление государственных полномочий Республики Мордовия по организации предоставления обучающимся в муниципальных общеобразовательных организациях Республики Мордовия из малоимущих семей питания с освобождением от оплаты его стоимости</t>
  </si>
  <si>
    <t>Предоставление молодым семьям социальных выплат на строительство или приобретение жилья</t>
  </si>
  <si>
    <t>L4970</t>
  </si>
  <si>
    <t>320</t>
  </si>
  <si>
    <t>Муниципальная программа    "Развитие жилищно-коммунальной сферы и предоставление услуг  в Большеберезниковском муниципальном районе Республики Мордовия"</t>
  </si>
  <si>
    <t>Подпрограмма "Обеспечение жильем молодых семей"</t>
  </si>
  <si>
    <t xml:space="preserve">Основное мероприятие "Обеспечение жильем молодых семей" </t>
  </si>
  <si>
    <t>Социальные выплаты гражданам, кроме публичных нормативных социальных выплат</t>
  </si>
  <si>
    <t>02040</t>
  </si>
  <si>
    <t>Улучшение жилищных условий граждан, проживающих на сельских территориях</t>
  </si>
  <si>
    <t>41240</t>
  </si>
  <si>
    <t>700</t>
  </si>
  <si>
    <t>730</t>
  </si>
  <si>
    <t>Подпрограмма "Управление муниципальным долгом Большеберезниковского муниципального района"</t>
  </si>
  <si>
    <t>Основное мероприятие: "Обеспечение своевременности исполнения долговых обязательств Большеберезниковского муниципального района"</t>
  </si>
  <si>
    <t>Процентные платежи по муниципальному долгу</t>
  </si>
  <si>
    <t>Обслуживание государственного (муниципального) долга</t>
  </si>
  <si>
    <t>Обслуживание муниципального долга</t>
  </si>
  <si>
    <t>14</t>
  </si>
  <si>
    <t>Межбюджетные трансферты общего характера бюджетам субъектов Российской Федерации и муниципальных образований</t>
  </si>
  <si>
    <t>Дотации на выравнивание бюджетной обеспеченности субъектов Российской Федерации и муниципальных образований</t>
  </si>
  <si>
    <t>44010</t>
  </si>
  <si>
    <t>510</t>
  </si>
  <si>
    <t>Основное мероприятие: "Выравнивание бюджетной обеспеченности поселений Большеберезниковского муниципального района Республики Мордовия"</t>
  </si>
  <si>
    <t>Дотации на выравнивание бюджетной обеспеченности поселений</t>
  </si>
  <si>
    <t>Дотации</t>
  </si>
  <si>
    <t>902</t>
  </si>
  <si>
    <t>Управление  по социальной работе администрации Большеберезниковского муниципального района Республики Мордовия</t>
  </si>
  <si>
    <t>77550</t>
  </si>
  <si>
    <t>Осуществление государственных полномочий Республики Мордовия по организации и осуществлению деятельности по опеке и попечительству в отношении несовершеннолетних граждан, проживающих на территории Республики Мордовия</t>
  </si>
  <si>
    <t>61100</t>
  </si>
  <si>
    <t>Дошкольные образовательные организации</t>
  </si>
  <si>
    <t>Подпрограмма "Развитие  системы дошкольного образования в Большеберезниковском муниципальном районе на 2019-2025 г."</t>
  </si>
  <si>
    <t>Основные мероприятие «Обеспечение государственных гарантий реализации прав на получение общедоступного и бесплатного дошкольного образования в муниципальных бюджетных дошкольных общеобразовательных учреждения»</t>
  </si>
  <si>
    <t>77090</t>
  </si>
  <si>
    <t>Осуществление государственных полномочий Республики Мордовия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</si>
  <si>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61090</t>
  </si>
  <si>
    <t>Школы-детские сады, школы начальные, неполные средние и средние</t>
  </si>
  <si>
    <t>77080</t>
  </si>
  <si>
    <t>Осуществление государственных полномочий Республики Мордовия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</si>
  <si>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61080</t>
  </si>
  <si>
    <t>Основные мероприятие «Развитие дополнительного образования детей»</t>
  </si>
  <si>
    <t>Учреждения по внешкольной работе с детьми</t>
  </si>
  <si>
    <t>91560</t>
  </si>
  <si>
    <t>Субсидии некоммерческим организациям, не являющимся муниципальными (государственными) учреждениями, на реализацию проекта по обеспечению персонифицированного финансирования дополнительного образования</t>
  </si>
  <si>
    <t>77210</t>
  </si>
  <si>
    <t xml:space="preserve">Основное мероприятия "Организация летнего отдыха и оздоровления обучающихся" </t>
  </si>
  <si>
    <t>Осуществление государственных полномочий Республики Мордовия по финансовому обеспечению отдыха и оздоровления детей в Республике Мордовия в каникулярное время</t>
  </si>
  <si>
    <t>61140</t>
  </si>
  <si>
    <t>Культура</t>
  </si>
  <si>
    <t>Основное мероприятие «Сохранение, возрождение и развитие традиционной народной культуры, поддержка народного творчества и культурно-досуговой деятельности»</t>
  </si>
  <si>
    <t>Дворцы и дома культуры, другие учреждения культуры и средств массовой информации</t>
  </si>
  <si>
    <t>61160</t>
  </si>
  <si>
    <t>Основное мероприятие "Развитие библиотечного дела"</t>
  </si>
  <si>
    <t>Библиотеки</t>
  </si>
  <si>
    <t>77180</t>
  </si>
  <si>
    <t>Осуществление государственных полномочий Республики Мордовия по выплате вознаграждения опекунам и попечителям несовершеннолетних граждан, проживающих на территории Республики Мордовия, с которыми органы опеки и попечительства заключили договор о приемной семье; выплате ежемесячного пособия опекуну (попечителю), приемному родителю на содержание ребенка, находящегося под опекой (попечительством), в приемной семье, в Республике Мордовия; выплате ежемесячного денежного пособия лицам из числа детей-сирот и детей, оставшихся без попечения родителей, обучающимся в государственных общеобразовательных организациях Республики Мордовия или в муниципальных общеобразовательных организациях, в период до 1 сентября года окончания обучения в общеобразовательной организации</t>
  </si>
  <si>
    <t xml:space="preserve">200 </t>
  </si>
  <si>
    <t>Управление финансов администрация Большеберезниковского муниципального района Республики Мордовия</t>
  </si>
  <si>
    <t>Подпрограмма "Повышение эффективности межбюджетных отношений"</t>
  </si>
  <si>
    <t>Гузынское сельское поселение</t>
  </si>
  <si>
    <t>Косогорское сельское поселение</t>
  </si>
  <si>
    <t>Паракинское сельское поселение</t>
  </si>
  <si>
    <t>Пермисское сельское поселение</t>
  </si>
  <si>
    <t>Починковское сельское поселение</t>
  </si>
  <si>
    <t>Симкинское сельское поселение</t>
  </si>
  <si>
    <t>Старонайманское сельское поселение</t>
  </si>
  <si>
    <t>Большеберезниковское сельское поселение</t>
  </si>
  <si>
    <t>Марьяновское сельское поселение</t>
  </si>
  <si>
    <t>Судосевское сельское поселение</t>
  </si>
  <si>
    <t>Шугуровское сельское поселение</t>
  </si>
  <si>
    <t>Источники финансирования дефицита бюджетов - всего</t>
  </si>
  <si>
    <t>в том числе:</t>
  </si>
  <si>
    <t>источники внутреннего финансирования</t>
  </si>
  <si>
    <t>из них:</t>
  </si>
  <si>
    <t>Кредиты кредитных организаций в валюте Российской Федерации</t>
  </si>
  <si>
    <t>000 01 02 00 00 00 0000 000</t>
  </si>
  <si>
    <t>Привлечение кредитов от кредитных организаций в валюте Российской Федерации</t>
  </si>
  <si>
    <t>000 01 02 00 00 00 0000 700</t>
  </si>
  <si>
    <t>Привлечение муниципальными районами кредитов от кредитных организаций в валюте Российской Федерации</t>
  </si>
  <si>
    <t>000 01 02 00 00 05 0000 710</t>
  </si>
  <si>
    <t>000 01 03 00 00 00 0000 000</t>
  </si>
  <si>
    <t>Бюджетные кредиты из других бюджетов бюджетной системы Российской Федерации</t>
  </si>
  <si>
    <t>000 01 03 01 00 00 0000 000</t>
  </si>
  <si>
    <t>Бюджетные кредиты из других бюджетов бюджетной системы Российской Федерации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</si>
  <si>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</si>
  <si>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</si>
  <si>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</si>
  <si>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</si>
  <si>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000 01 06 00 00 00 0000 000</t>
  </si>
  <si>
    <t>Иные источники внутреннего финансирования дефицитов бюджетов</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</si>
  <si>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</si>
  <si>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</si>
  <si>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</si>
  <si>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</si>
  <si>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</si>
  <si>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в валюте Российской Федерации</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</si>
  <si>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</si>
  <si>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000 01 06 05 02 05 0000 640</t>
  </si>
  <si>
    <t>000 01 05 00 00 00 0000 000</t>
  </si>
  <si>
    <t>Изменение остатков средств на счетах по учету средств бюджетов</t>
  </si>
  <si>
    <t>Увеличение остатков средств, всего</t>
  </si>
  <si>
    <t>Увеличение остатков средств бюджетов</t>
  </si>
  <si>
    <t>000 01 05 00 00 00 0000 500</t>
  </si>
  <si>
    <t>Увеличение прочих остатков средств бюджетов</t>
  </si>
  <si>
    <t>000 01 05 02 00 00 0000 500</t>
  </si>
  <si>
    <t>000 01 05 02 01 00 0000 510</t>
  </si>
  <si>
    <t>Увеличение прочих остатков денежных средств бюджетов</t>
  </si>
  <si>
    <t>000 01 05 02 01 05 0000 510</t>
  </si>
  <si>
    <t>Увеличение прочих остатков денежных средств бюджетов муниципальных районов</t>
  </si>
  <si>
    <t>Уменьшение  остатков средств, всего</t>
  </si>
  <si>
    <t>000 01 05 00 00 00 0000 600</t>
  </si>
  <si>
    <t>Уменьшение остатков средств бюджетов</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</si>
  <si>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</si>
  <si>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</si>
  <si>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</si>
  <si>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</si>
  <si>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000 01 05 02 01 05 0000 610</t>
  </si>
  <si>
    <t>Уменьшение прочих остатков денежных средств бюджетов муниципальных районов</t>
  </si>
  <si>
    <t>объем привлечения</t>
  </si>
  <si>
    <t>объем средств, направляемых на погашение основной суммы долга</t>
  </si>
  <si>
    <t>Бюджетные кредиты от других бюджетов бюджетной системы Российской Федерации</t>
  </si>
  <si>
    <t>Единая субвенция местным бюджетам</t>
  </si>
  <si>
    <t>2 02 39998 00 0000 150</t>
  </si>
  <si>
    <t>2 02 39998 05 0000 150</t>
  </si>
  <si>
    <t>Единая субвенция  бюджетам муниципальных районов</t>
  </si>
  <si>
    <t>121+129</t>
  </si>
  <si>
    <t>111+119</t>
  </si>
  <si>
    <t>310+320</t>
  </si>
  <si>
    <t>112+122+123</t>
  </si>
  <si>
    <t>360+880</t>
  </si>
  <si>
    <t>Резервный фонд Администрации Большеберезниковского муниципального райна Республики Мордовия</t>
  </si>
  <si>
    <t xml:space="preserve"> 
Обслуживание государственного (муниципального) внутреннего долга</t>
  </si>
  <si>
    <t>Резервный фонд Администрации Большеберезниковского муниципального района Республики Мордовия</t>
  </si>
  <si>
    <t>2 02 25511 00 0000 150</t>
  </si>
  <si>
    <t>2 02 25511 05 0000 150</t>
  </si>
  <si>
    <t>Субсидии бюджетам на проведение комплексных кадастровых работ</t>
  </si>
  <si>
    <t>Субсидии бюджетам муниципальных районов на проведение комплексных кадастровых работ</t>
  </si>
  <si>
    <t>Подпрограмма "Повышение эффективности управления муниципальным имуществом, земельными ресурсами и приватизации в Большеберезниковском муниципальном районе"</t>
  </si>
  <si>
    <t>Основное мероприятие "Постановка на кадастровый учет земельных участков (межевание, уточнение границ, образование,
раздел земельных участков)"</t>
  </si>
  <si>
    <t>Организация проведения комплексных кадастровых работ</t>
  </si>
  <si>
    <t>Другие вопросы в области национальной экономики</t>
  </si>
  <si>
    <t>Прочие межбюджетные трансферты общего характера</t>
  </si>
  <si>
    <t>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t>
  </si>
  <si>
    <t>44205</t>
  </si>
  <si>
    <t>Субсидии</t>
  </si>
  <si>
    <t>520</t>
  </si>
  <si>
    <t>Основное мероприятие "Финансовая поддержка поселений Большеберезниковского муниципального района Республики Мордовия для решения вопросов местного значения"</t>
  </si>
  <si>
    <t>Таблица 3</t>
  </si>
  <si>
    <t>000 01 00 00 00 00 0000 000</t>
  </si>
  <si>
    <t>Утверждено</t>
  </si>
  <si>
    <t>Исполнено</t>
  </si>
  <si>
    <t>Процент исполнения</t>
  </si>
  <si>
    <t xml:space="preserve"> 2 02 45303 00 0000 150</t>
  </si>
  <si>
    <t>2 02 45303 05 0000 150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</si>
  <si>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</si>
  <si>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</si>
  <si>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2 18  05010 05 0000 150</t>
  </si>
  <si>
    <t>Доходы бюджетов муниципальных районов от возврата бюджетными учреждениями остатков субсидий прошлых лет</t>
  </si>
  <si>
    <t xml:space="preserve"> 2 18 00000 00 0000 150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</si>
  <si>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</si>
  <si>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2 19  60010 05 0000 150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</si>
  <si>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</si>
  <si>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2 19 00000 05 0000 150</t>
  </si>
  <si>
    <t xml:space="preserve"> 2 19 00000 00 0000 000</t>
  </si>
  <si>
    <t>ВОЗВРАТ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</si>
  <si>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</si>
  <si>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2 18 00000 00 0000 000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</si>
  <si>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</si>
  <si>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2 18 00000 05 0000 150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</si>
  <si>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</si>
  <si>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2 18 05000 05 0000 150</t>
  </si>
  <si>
    <t>Доходы бюджетов муниципальных районов от возврата организациями остатков субсидий прошлых лет</t>
  </si>
  <si>
    <t>Исполнение субебных актов</t>
  </si>
  <si>
    <t>830</t>
  </si>
  <si>
    <t>78050</t>
  </si>
  <si>
    <t>Стимулирование применения специального налогового режима "Налог на профессиональный доход"</t>
  </si>
  <si>
    <t>S6340</t>
  </si>
  <si>
    <t>Транспорт</t>
  </si>
  <si>
    <t>Муниципальная программа Большеберезниковского муниципального района Республики Мордовия "Развитие транспортной инфраструктуры, автомобильных дорог и дорожного хозяйства на 2020-2025 годы"</t>
  </si>
  <si>
    <t>Подпрограмма "Автомобильные дороги"</t>
  </si>
  <si>
    <t>Основное мероприятие "Организация транспортного обслуживания населения по муниципальным маршрутам"</t>
  </si>
  <si>
    <t>Организация транспортного обслуживания населения по муниципальным маршрутам на территории Республики Мордовия</t>
  </si>
  <si>
    <t>57840</t>
  </si>
  <si>
    <t>Основное мероприятие "Капитальный ремонт, ремонт и содержание автомобильных дорог общего пользования местного значения"</t>
  </si>
  <si>
    <t>Капитальный ремонт и ремонт автомобильных дорог общего пользования местного значения</t>
  </si>
  <si>
    <t xml:space="preserve">Процент исполнения </t>
  </si>
  <si>
    <t>42470</t>
  </si>
  <si>
    <t>Организация предоставления бесплатного питания обучающимся с ограниченными возможностями здоровья в муниципальных образовательных организациях, в том числе в случае обучения по медицинским показаниям на дому</t>
  </si>
  <si>
    <t>Управление по социальной работе администрация Большеберезниковского муниципального района Республики Мордовия</t>
  </si>
  <si>
    <t xml:space="preserve">10 </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</si>
  <si>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</si>
  <si>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2 02 49001 00 0000 150</t>
  </si>
  <si>
    <t>2 02 49001 05 0000 150</t>
  </si>
  <si>
    <t>Межбюджетные трансферты, передаваемые бюджетам, за счет средств резервного фонда Правительства Российской Федерации</t>
  </si>
  <si>
    <t>Межбюджетные трансферты, передаваемые бюджетам муниципальных районов, за счет средств резервного фонда Правительства Российской Федерации</t>
  </si>
  <si>
    <t>78110</t>
  </si>
  <si>
    <t>Погашение просроченной кредиторской задолженности по взносам по обязательному социальному страхованию на выплаты по оплате труда и иные выплаты работникам муниципальных учреждений</t>
  </si>
  <si>
    <t>42220</t>
  </si>
  <si>
    <t>350</t>
  </si>
  <si>
    <t>02010</t>
  </si>
  <si>
    <t>Основное мероприятие "Выявление и поддкержка одаренных детей и молодежи"</t>
  </si>
  <si>
    <t>Мероприятия, направленные на выявление и поддержку одаренных детей и молодежи.</t>
  </si>
  <si>
    <t>Премии и гранты</t>
  </si>
  <si>
    <t>Основное мероприятие "Развитие системы работы с кадрами"</t>
  </si>
  <si>
    <t>Поощрение лучших учителей</t>
  </si>
  <si>
    <t>L5992</t>
  </si>
  <si>
    <t>Проведение кадастровых работ в отношении земельных участков из состава земель сельскохозяйственного назначения, государственная собственность на которые не разграничена и в отношении которых орган местного самоуправления получает право распоряжения ими после постановки земельных участков на государственный кадастровый учет; земельных участков, выделяемых в счет невостребованных земельных долей, находящихся в собственности муниципальных образований</t>
  </si>
  <si>
    <t>Исполнение судебных актов</t>
  </si>
  <si>
    <t>56940</t>
  </si>
  <si>
    <t>Размещение и питание граждан Российской Федерации, Украины, Донецкой Народной Республики, Луганской Народной Республики и лиц без гражданства, постоянно проживавших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и Луганской Народной Республики, прибывших на территорию Российской Федерации в экстренном массовом порядке и находившихся в пунктах временного размещения и питания</t>
  </si>
  <si>
    <t xml:space="preserve">56940 </t>
  </si>
  <si>
    <t>Жилищно-коммунальное хозяйство</t>
  </si>
  <si>
    <t>Коммунальное хозяйство</t>
  </si>
  <si>
    <t>Подпрограмма "Реформирование  жилищно-коммунального хозяйства"</t>
  </si>
  <si>
    <t>Основное мероприятие "Выполнение работ и мероприятий п текущему и капитальному ремонту объектов водоотведения, находящихся в муниципальной собственности"</t>
  </si>
  <si>
    <t>Текущий  и капитальный ремонт объектов теплоснабжения, водоснабжения и водоотведения, находящихся в муниципальной собственности</t>
  </si>
  <si>
    <t>S6230</t>
  </si>
  <si>
    <t>РАСПРЕДЕЛЕНИЕ 
ДОТАЦИЙ НА ВЫРАВНИВАНИЕ БЮДЖЕТНОЙ ОБЕСПЕЧЕННОСТИ ПОСЕЛЕНИЙ ЗА  2022 ГОД</t>
  </si>
  <si>
    <t>Субсидии бюджетам на закупку контейнеров для раздельного накопления твердых коммунальных отходов</t>
  </si>
  <si>
    <t>Субсидии бюджетам муниципальных районов на закупку контейнеров для раздельного накопления твердых коммунальных отходов</t>
  </si>
  <si>
    <t>2 02 25269 00 0000 150</t>
  </si>
  <si>
    <t>2 02 25269 05 0000 150</t>
  </si>
  <si>
    <t xml:space="preserve"> 2 02 45179 00 0000 150</t>
  </si>
  <si>
    <t>2 02 45179 05 0000 150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</si>
  <si>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</si>
  <si>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</si>
  <si>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ЕВ</t>
  </si>
  <si>
    <t>5179F</t>
  </si>
  <si>
    <t>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</si>
  <si>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</si>
  <si>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02 </t>
  </si>
  <si>
    <t>РАСПРЕДЕЛЕНИЕ 
БЮДЖЕТНЫХ АССИГНОВАНИЙ БЮДЖЕТА БОЛЬШЕБЕРЕЗНИКОВСКОГО МУНИЦИПАЛЬНОГО РАЙОНА РЕСПУБЛИКИ МОРДОВИЯ НА ОСУЩЕСТВЛЕНИЕ БЮДЖЕТНЫХ ИНВЕСТИЦИЙ В ФОРМЕ КАПИТАЛЬНЫХ ВЛОЖЕНИЙ В ОБЪЕКТЫ МУНИЦИПАЛЬНОЙ СОБСТВЕННОСТИ 
ЗА I КВАРТАЛ 2023 ГОД</t>
  </si>
  <si>
    <t xml:space="preserve">ПРОГРАММА 
МУНИЦИПАЛЬНЫХ ВНУТРЕННИХ ЗАИМСТВОВАНИЙ БОЛЬШЕБЕРЕЗНИКОВСКОГО МУНИЦИПАЛЬНОГО РАЙОНА  РЕСПУБЛИКИ МОРДОВИЯ ЗА I КВАРТАЛ 2023 ГОД </t>
  </si>
  <si>
    <t xml:space="preserve">«Комплексная программа
профилактики правонарушений на территории Большеберезниковского муниципального района Республики Мордовия на 2019 - 2025 г.г.»
</t>
  </si>
  <si>
    <t>19</t>
  </si>
  <si>
    <t>Обеспечение общественного порядка на территории муниципального района</t>
  </si>
  <si>
    <t>Основное мероприятие "Организация деятельности добровольных народных дружин"</t>
  </si>
  <si>
    <t>Жилищное хозяйство</t>
  </si>
  <si>
    <t>Основное мероприятие "Строительство жилья, предоставляемого по договору найма жилого помещения"</t>
  </si>
  <si>
    <t>Строительство (приобретение) жилья, предоставляемого по договору найма жилого помещения</t>
  </si>
  <si>
    <t>L5762</t>
  </si>
  <si>
    <t>Осуществление государственных полномочий Республики Мордовия по предоставлению компенсационной выплаты молодым специалистам, трудоустроившимся в сельскохозяйственные организации и организации системы государственной ветеринарной службы не позднее года окончания образовательных организаций либо после завершения военной службы по призыву и взявшим на себя обязательство отработать не менее 5 лет с даты заключения договора о предоставлении выплат,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</si>
  <si>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Осуществление государственных полномочий Республики Мордовия по назначению и предоставлению единовременной денежной выплаты на капитальный ремонт жилых помещений, единственными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t>
  </si>
  <si>
    <t>77110</t>
  </si>
  <si>
    <t>Благоустройство</t>
  </si>
  <si>
    <t>Муниципальная программа "Повышение эффективности муниципального управления Большеберезниковского  муниципального района"</t>
  </si>
  <si>
    <t>Основное мероприятие "Обеспечение функционирования МАУ "Муниципальное хозяйство" и укрепление материально-технической базы учреждения"</t>
  </si>
  <si>
    <t>Учреждения, занимающиеся благоустройством</t>
  </si>
  <si>
    <t>61210</t>
  </si>
  <si>
    <t>Субсидии автономным учреждениям</t>
  </si>
  <si>
    <t>620</t>
  </si>
  <si>
    <t>Другие вопросы в области жилищно-коммунального хозяйства</t>
  </si>
  <si>
    <t>Основное мероприятие "Обустройство объектами инженерной инфраструктуры и благоустройству, площадок, расположенных на сельских территориях, под компактную жилищную застройку"</t>
  </si>
  <si>
    <t>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t>
  </si>
  <si>
    <t>L5763</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</si>
  <si>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</si>
  <si>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</si>
  <si>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51790</t>
  </si>
  <si>
    <t>2 02 27576 00 0000 150</t>
  </si>
  <si>
    <t xml:space="preserve"> 2 02 27576 05 0000 150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</si>
  <si>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</si>
  <si>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</si>
  <si>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2 08 00000 00 0000 000</t>
  </si>
  <si>
    <t>2 08 05000 05 0000 150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</si>
  <si>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</si>
  <si>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</si>
  <si>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Субвенции  на осуществление государственных полномочий Республики Мордовия по назначению и предоставлению единовременной денежной выплаты на капитальный ремонт жилых помещений, единственными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t>
  </si>
  <si>
    <t xml:space="preserve">Приложение 1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  квартал  2024 года»
</t>
  </si>
  <si>
    <t>от  _____________________ 2024 г. № ____</t>
  </si>
  <si>
    <t xml:space="preserve">ОБЪЕМ 
БЕЗВОЗМЕЗДНЫХ ПОСТУПЛЕНИЙ В БЮДЖЕТ БОЛЬШЕБЕРЕЗНИКОВСКОГО МУНИЦИПАЛЬНОГО РАЙОНА  РЕСПУБЛИКИ МОРДОВИЯ ЗА I КВАРТАЛ 2024 ГОД
</t>
  </si>
  <si>
    <t>2 02 25372 00 0000 150</t>
  </si>
  <si>
    <t>Субсидии бюджетам на развитие транспортной инфраструктуры на сельских территориях</t>
  </si>
  <si>
    <t>Субсидии бюджетам муниципальных районов на развитие транспортной инфраструктуры на сельских территориях</t>
  </si>
  <si>
    <t>Субсидии бюджетам на поддержку отрасли культуры</t>
  </si>
  <si>
    <t xml:space="preserve"> 2 02 25519 00 0000 150</t>
  </si>
  <si>
    <t>2 02 27576 05 0000 150</t>
  </si>
  <si>
    <t>Субсидии бюджетам на со</t>
  </si>
  <si>
    <t>Приложение 2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  квартал  2024 года»</t>
  </si>
  <si>
    <t>от_________________________ 2024 г. № ____</t>
  </si>
  <si>
    <t>ВЕДОМСТВЕННАЯ СТРУКТУРА 
РАСХОДОВ БЮДЖЕТА БОЛЬШЕБЕРЕЗНИКОВСКОГО  МУНИЦИПАЛЬНОГО РАЙОНА РЕСПУБЛИКИ МОРДОВИЯ ЗА I КВАРТАЛ 2024 ГОД</t>
  </si>
  <si>
    <t>Осуществление государственных полномочий Республики Мордовия по постановке на учет и учету граждан, имеющих право на получение жилищных субсидий в соответствии с Федеральным законом от 25 октября 2002 года № 125-ФЗ "О жилищных субсидиях гражданам, выезжающим из районов Крайнего Севера и приравненных к ним местностей"</t>
  </si>
  <si>
    <t>77570</t>
  </si>
  <si>
    <t>Д0820</t>
  </si>
  <si>
    <t>Судебная система</t>
  </si>
  <si>
    <t>Непрограмные расходы главных распорядителей средств местного бюджета</t>
  </si>
  <si>
    <t>Непрограмные расходы в рамках обеспечения деятельности главных распорядителей средств местного бюджета</t>
  </si>
  <si>
    <t>Осуществление государственных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</si>
  <si>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51200</t>
  </si>
  <si>
    <t>Осуществление переданных полномочий Российской Федерации на государственную регистрацию актов гражданского состояния за счет средств местного бюджета</t>
  </si>
  <si>
    <t>Y9300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</si>
  <si>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</si>
  <si>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выплату персоналу государственных (муниципальных) органов</t>
  </si>
  <si>
    <t>L3720</t>
  </si>
  <si>
    <t>Муниципальная программа Большеберезниковского  муниципального района "Повышение эффективности муниципального управления Большеберезниковского  муниципального района"</t>
  </si>
  <si>
    <t>Д5110</t>
  </si>
  <si>
    <t>L5110</t>
  </si>
  <si>
    <t>Подпрограмма "Создание и развитие  инфраструктуры на сельских территориях"</t>
  </si>
  <si>
    <t>Основное мероприятие "Современный облик сельских территорий"</t>
  </si>
  <si>
    <t>Развитие транспортной инфраструктуры на сельских  территориях</t>
  </si>
  <si>
    <t>L5760</t>
  </si>
  <si>
    <t>Реализация мероприятий по комплексному развитию сельских территорий</t>
  </si>
  <si>
    <t>Муниципальная программа "Развитие культуры и туризма  Большеберезниковского муниципального района Республики Мордовия на 2022-2026 годы"</t>
  </si>
  <si>
    <t>Региональный проект "Творческие люди"</t>
  </si>
  <si>
    <t>А2</t>
  </si>
  <si>
    <t>Поддержка отрасли культуры</t>
  </si>
  <si>
    <t>55190</t>
  </si>
  <si>
    <t xml:space="preserve">Подпрограмма "Поддержка инновационных и творческих проектов в сфере культуры" </t>
  </si>
  <si>
    <t>Основное мероприятие "Оптимизация расходования бюджетных средств, сосредоточение ресурсов на решение приоритетных задач в области культуры"</t>
  </si>
  <si>
    <t xml:space="preserve"> Модернизация библиотек в части комплектования книжных фондов библиотек муниципальных образований</t>
  </si>
  <si>
    <t>L5190</t>
  </si>
  <si>
    <t>Организация предоставления бесплатного двухразового питания в муниципальных общеобразовательных организациях  членам семей военослужащих, обучающимся, осваивающим образовательные программы начального, основного и среднего общего образования</t>
  </si>
  <si>
    <t>42650</t>
  </si>
  <si>
    <t>РАСПРЕДЕЛЕНИЕ 
БЮДЖЕТНЫХ АССИГНОВАНИЙ БЮДЖЕТА БОЛЬШЕБЕРЕЗНИКОВСКОГО МУНИЦИПАЛЬНОГО РАЙОНА  РЕСПУБЛИКИ МОРДОВИЯ ПО РАЗДЕЛАМ, ПОДРАЗДЕЛАМ, ЦЕЛЕВЫМ СТАТЬЯМ (МУНИЦИПАЛЬНЫМ ПРОГРАММАМ И НЕПРОГРАММНЫМ НАПРАВЛЕНИЯМ ДЕЯТЕЛЬНОСТИ), ГРУППАМ И ПОДГРУППАМ ВИДОВ РАСХОДОВ КЛАССИФИКАЦИИ РАСХОДОВ БЮДЖЕТОВ ЗА I КВАРТАЛ 2024 ГОД</t>
  </si>
  <si>
    <t>от                                         2024 г. №_____</t>
  </si>
  <si>
    <t>Приложение 3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  квартал  2024 года»</t>
  </si>
  <si>
    <t>42620</t>
  </si>
  <si>
    <t>Приложение 4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  квартал  2024 года»</t>
  </si>
  <si>
    <t>от                                                  2024 г. №_____</t>
  </si>
  <si>
    <t>РАСПРЕДЕЛЕНИЕ 
БЮДЖЕТНЫХ АССИГНОВАНИЙ БЮДЖЕТА БОЛЬШЕБЕРЕЗНИКОВСКОГО МУНИЦИПАЛЬНОГО РАЙОНА  РЕСПУБЛИКИ МОРДОВИЯ ПО ЦЕЛЕВЫМ СТАТЬЯМ (МУНИЦИПАЛЬНЫМ ПРОГРАММАМ И НЕПРОГРАММНЫМ НАПРАВЛЕНИЯМ ДЕЯТЕЛЬНОСТИ), ГРУППАМ И ПОДГРУППАМ ВИДОВ РАСХОДОВ, РАЗДЕЛАМ И ПОДРАЗДЕЛАМ КЛАССИФИКАЦИИ РАСХОДОВ БЮДЖЕТОВ ЗА I КВАРТАЛ 2024 ГОД</t>
  </si>
  <si>
    <t>Приложение 5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за  I  квартал  2024 года»</t>
  </si>
  <si>
    <t>от                                                               2024 г. №_____</t>
  </si>
  <si>
    <t xml:space="preserve">Приложение 6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  квартал  2024 года»
</t>
  </si>
  <si>
    <t>РАСПРЕДЕЛЕНИЕ 
СУБСИДИЙ НА  СОФИНАНСИРОВАНИЕ РАСХОДНЫХ ОБЯЗАТЕЛЬСТВ ПО ФИНАНСОВОМУ ОБЕСПЕЧЕНИЮ ДЕЯТЕЛЬНОСТИ ОРГАНОВ  МЕСТНОГО  САМОУПРАВЛЕНИЯ И МУНИЦИПАЛЬНЫХ УЧРЕЖДЕНИЙ
ЗА I КВАРТАЛ 2024 ГОД</t>
  </si>
  <si>
    <t xml:space="preserve">Приложение 7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  квартал  2024 года»
</t>
  </si>
  <si>
    <t>от                                              2024 г. №_____</t>
  </si>
  <si>
    <t>ИСТОЧНИКИ 
ВНУТРЕННЕГО ФИНАНСИРОВАНИЯ ДЕФИЦИТА БЮДЖЕТА  БОЛЬШЕБЕРЕЗНИКОВСКОГО МУНИЦИПАЛЬНОГО РАЙОНА  РЕСПУБЛИКИ МОРДОВИЯ ЗА I КВАРТАЛ 2024 ГОД</t>
  </si>
  <si>
    <t>Приложение 8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за  I  квартал  2024 года»</t>
  </si>
  <si>
    <t>от                                      2024 г. №_____</t>
  </si>
  <si>
    <t>РАСПРЕДЕЛЕНИЕ 
ИНЫХ МЕЖБЮДЖЕТНЫХ ТРАНСФЕРТОВ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 ВКЛЮЧАЯ СОЗДАНИЕ И ОБЕСПЕЧЕНИЕ  ФУНКЦИОНИРОВАНИЯ ПАРКОВОК (ПАРКОВОЧНЫХ МЕСТ), ОСУЩЕСТВЛЕНИЮ МУНИЦИПАЛЬНОГО КОНТРОЛЯ ЗА СОХРАННОСТЬЮ АВТОМОБИЛЬНЫХ ДОРОГ МЕСТНОГО ЗНАЧЕНИЯ  В ГРАНИЦАХ НАСЕЛЕННЫХ ПУНКТОВ ПОСЕЛЕНИЯ, ОРГАНИЗАЦИИ ДОРОЖНОГО ДВИЖЕНИЯ,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ЗА I КВАРТАЛ 2024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</si>
</sst>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quot;р.&quot;_-;\-* #,##0.00&quot;р.&quot;_-;_-* &quot;-&quot;??&quot;р.&quot;_-;_-@_-"/>
    <numFmt numFmtId="165" formatCode="#,##0.0"/>
    <numFmt numFmtId="166" formatCode="_-* #,##0.0_р_._-;\-* #,##0.0_р_._-;_-* &quot;-&quot;?_р_._-;_-@_-"/>
    <numFmt numFmtId="167" formatCode="0.0"/>
    <numFmt numFmtId="168" formatCode="#,##0.0_ ;\-#,##0.0\ "/>
    <numFmt numFmtId="169" formatCode="_(* #,##0.00_);_(* \(#,##0.00\);_(* &quot;-&quot;??_);_(@_)"/>
    <numFmt numFmtId="170" formatCode="#,##0_ ;\-#,##0\ "/>
  </numFmts>
  <fonts count="33" x14ac:knownFonts="1">
    <font>
      <sz val="10"/>
      <color rgb="FF000000"/>
      <name val="Times New Roman"/>
    </font>
    <font>
      <sz val="11"/>
      <color theme="1"/>
      <name val="Calibri"/>
      <family val="2"/>
      <charset val="204"/>
      <scheme val="minor"/>
    </font>
    <font>
      <b/>
      <sz val="12"/>
      <color rgb="FF000000"/>
      <name val="Times New Roman"/>
      <family val="1"/>
      <charset val="204"/>
    </font>
    <font>
      <b/>
      <sz val="10"/>
      <color rgb="FF000000"/>
      <name val="Times New Roman"/>
      <family val="1"/>
      <charset val="204"/>
    </font>
    <font>
      <b/>
      <sz val="9"/>
      <color rgb="FF000000"/>
      <name val="Times New Roman"/>
      <family val="1"/>
      <charset val="204"/>
    </font>
    <font>
      <sz val="9"/>
      <color rgb="FF000000"/>
      <name val="Times New Roman"/>
      <family val="1"/>
      <charset val="204"/>
    </font>
    <font>
      <sz val="10"/>
      <color rgb="FF000000"/>
      <name val="Times New Roman"/>
      <family val="1"/>
      <charset val="204"/>
    </font>
    <font>
      <sz val="10"/>
      <name val="Arial Cyr"/>
      <charset val="204"/>
    </font>
    <font>
      <sz val="11"/>
      <name val="Times New Roman"/>
      <family val="1"/>
      <charset val="204"/>
    </font>
    <font>
      <sz val="10"/>
      <name val="Verdana"/>
      <family val="2"/>
    </font>
    <font>
      <b/>
      <sz val="10"/>
      <color indexed="8"/>
      <name val="Arial"/>
      <family val="2"/>
      <charset val="204"/>
    </font>
    <font>
      <sz val="10"/>
      <name val="Times New Roman"/>
      <family val="1"/>
      <charset val="204"/>
    </font>
    <font>
      <b/>
      <sz val="10"/>
      <name val="Times New Roman"/>
      <family val="1"/>
      <charset val="204"/>
    </font>
    <font>
      <b/>
      <sz val="12"/>
      <name val="Times New Roman"/>
      <family val="1"/>
      <charset val="204"/>
    </font>
    <font>
      <sz val="10"/>
      <name val="Times New Roman"/>
      <family val="1"/>
    </font>
    <font>
      <sz val="12"/>
      <name val="Times New Roman"/>
      <family val="1"/>
      <charset val="204"/>
    </font>
    <font>
      <b/>
      <sz val="11.5"/>
      <name val="Times New Roman"/>
      <family val="1"/>
      <charset val="204"/>
    </font>
    <font>
      <b/>
      <sz val="12"/>
      <name val="Arial Cyr"/>
      <charset val="204"/>
    </font>
    <font>
      <sz val="12"/>
      <name val="Arial Cyr"/>
      <charset val="204"/>
    </font>
    <font>
      <b/>
      <sz val="10"/>
      <color theme="1"/>
      <name val="Times New Roman"/>
      <family val="1"/>
      <charset val="204"/>
    </font>
    <font>
      <sz val="10"/>
      <color theme="1"/>
      <name val="Times New Roman"/>
      <family val="1"/>
      <charset val="204"/>
    </font>
    <font>
      <b/>
      <sz val="10"/>
      <color indexed="8"/>
      <name val="Times New Roman"/>
      <family val="1"/>
      <charset val="204"/>
    </font>
    <font>
      <sz val="10"/>
      <color indexed="8"/>
      <name val="Times New Roman"/>
      <family val="1"/>
      <charset val="204"/>
    </font>
    <font>
      <b/>
      <sz val="10"/>
      <name val="Times New Roman"/>
      <family val="1"/>
    </font>
    <font>
      <sz val="10"/>
      <name val="Arial"/>
      <family val="2"/>
      <charset val="204"/>
    </font>
    <font>
      <sz val="10"/>
      <color indexed="63"/>
      <name val="Arial"/>
      <family val="2"/>
    </font>
    <font>
      <sz val="10"/>
      <color rgb="FF000000"/>
      <name val="Arial"/>
      <family val="2"/>
      <charset val="204"/>
    </font>
    <font>
      <b/>
      <sz val="12"/>
      <color rgb="FFC00000"/>
      <name val="Times New Roman"/>
      <family val="1"/>
      <charset val="204"/>
    </font>
    <font>
      <b/>
      <sz val="12"/>
      <color theme="1"/>
      <name val="Times New Roman"/>
      <family val="1"/>
      <charset val="204"/>
    </font>
    <font>
      <i/>
      <sz val="10"/>
      <color indexed="8"/>
      <name val="Times New Roman"/>
      <family val="1"/>
      <charset val="204"/>
    </font>
    <font>
      <i/>
      <sz val="10"/>
      <color theme="1"/>
      <name val="Times New Roman"/>
      <family val="1"/>
      <charset val="204"/>
    </font>
    <font>
      <sz val="12"/>
      <color rgb="FF000000"/>
      <name val="Times New Roman"/>
      <family val="1"/>
      <charset val="204"/>
    </font>
    <font>
      <sz val="10"/>
      <color rgb="FFFF0000"/>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11">
    <xf numFmtId="164" fontId="0" fillId="0" borderId="0">
      <alignment vertical="top" wrapText="1"/>
    </xf>
    <xf numFmtId="0" fontId="10" fillId="0" borderId="0"/>
    <xf numFmtId="0" fontId="7" fillId="0" borderId="0"/>
    <xf numFmtId="0" fontId="24" fillId="0" borderId="0"/>
    <xf numFmtId="0" fontId="25" fillId="0" borderId="0"/>
    <xf numFmtId="0" fontId="26" fillId="0" borderId="0"/>
    <xf numFmtId="169" fontId="24" fillId="0" borderId="0" applyFont="0" applyFill="0" applyBorder="0" applyAlignment="0" applyProtection="0"/>
    <xf numFmtId="164" fontId="6" fillId="0" borderId="0">
      <alignment vertical="top" wrapText="1"/>
    </xf>
    <xf numFmtId="0" fontId="1" fillId="0" borderId="0"/>
    <xf numFmtId="0" fontId="24" fillId="0" borderId="0"/>
    <xf numFmtId="169" fontId="24" fillId="0" borderId="0" applyFont="0" applyFill="0" applyBorder="0" applyAlignment="0" applyProtection="0"/>
  </cellStyleXfs>
  <cellXfs count="306">
    <xf numFmtId="164" fontId="0" fillId="0" borderId="0" xfId="0" applyNumberFormat="1" applyFont="1" applyFill="1" applyAlignment="1">
      <alignment vertical="top" wrapText="1"/>
    </xf>
    <xf numFmtId="0" fontId="0" fillId="0" borderId="0" xfId="0" applyNumberFormat="1" applyFont="1" applyFill="1" applyAlignment="1">
      <alignment horizontal="right" vertical="top" wrapText="1"/>
    </xf>
    <xf numFmtId="0" fontId="0" fillId="0" borderId="0" xfId="0" applyNumberFormat="1" applyFont="1" applyFill="1" applyAlignment="1">
      <alignment horizontal="left" vertical="top" wrapText="1"/>
    </xf>
    <xf numFmtId="0" fontId="3" fillId="0" borderId="0" xfId="0" applyNumberFormat="1" applyFont="1" applyFill="1" applyAlignment="1">
      <alignment horizontal="center" vertical="top"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wrapText="1"/>
    </xf>
    <xf numFmtId="0" fontId="4" fillId="0" borderId="1" xfId="0" applyNumberFormat="1" applyFont="1" applyFill="1" applyBorder="1" applyAlignment="1">
      <alignment horizontal="left" wrapText="1"/>
    </xf>
    <xf numFmtId="0" fontId="5" fillId="0" borderId="1" xfId="0" applyNumberFormat="1" applyFont="1" applyFill="1" applyBorder="1" applyAlignment="1">
      <alignment horizontal="left" wrapText="1"/>
    </xf>
    <xf numFmtId="164" fontId="8" fillId="0" borderId="0" xfId="0" applyFont="1" applyFill="1" applyAlignment="1"/>
    <xf numFmtId="164" fontId="11" fillId="0" borderId="0" xfId="0" applyFont="1" applyFill="1" applyAlignment="1">
      <alignment horizontal="left"/>
    </xf>
    <xf numFmtId="165" fontId="11" fillId="0" borderId="0" xfId="0" applyNumberFormat="1" applyFont="1" applyFill="1" applyAlignment="1"/>
    <xf numFmtId="166" fontId="11" fillId="0" borderId="0" xfId="0" applyNumberFormat="1" applyFont="1" applyFill="1" applyAlignment="1"/>
    <xf numFmtId="164" fontId="11" fillId="0" borderId="0" xfId="0" applyFont="1" applyFill="1" applyAlignment="1"/>
    <xf numFmtId="164" fontId="12" fillId="0" borderId="0" xfId="0" applyFont="1" applyFill="1" applyAlignment="1">
      <alignment horizontal="left" wrapText="1"/>
    </xf>
    <xf numFmtId="164" fontId="12" fillId="0" borderId="0" xfId="0" applyFont="1" applyFill="1" applyAlignment="1">
      <alignment horizontal="center"/>
    </xf>
    <xf numFmtId="165" fontId="11" fillId="0" borderId="0" xfId="0" applyNumberFormat="1" applyFont="1" applyFill="1" applyAlignment="1">
      <alignment horizontal="right"/>
    </xf>
    <xf numFmtId="165" fontId="11" fillId="0" borderId="0" xfId="0" applyNumberFormat="1" applyFont="1" applyFill="1" applyBorder="1" applyAlignment="1"/>
    <xf numFmtId="166" fontId="11" fillId="0" borderId="0" xfId="0" applyNumberFormat="1" applyFont="1" applyFill="1" applyBorder="1" applyAlignment="1"/>
    <xf numFmtId="164" fontId="11" fillId="0" borderId="0" xfId="0" applyFont="1" applyFill="1" applyBorder="1" applyAlignment="1"/>
    <xf numFmtId="49" fontId="12" fillId="0" borderId="2" xfId="0" applyNumberFormat="1" applyFont="1" applyFill="1" applyBorder="1" applyAlignment="1">
      <alignment horizontal="center"/>
    </xf>
    <xf numFmtId="49" fontId="11" fillId="0" borderId="0" xfId="0" applyNumberFormat="1" applyFont="1" applyFill="1" applyBorder="1" applyAlignment="1"/>
    <xf numFmtId="0" fontId="6" fillId="3" borderId="2" xfId="1" applyFont="1" applyFill="1" applyBorder="1" applyAlignment="1">
      <alignment wrapText="1"/>
    </xf>
    <xf numFmtId="165" fontId="11" fillId="3" borderId="0" xfId="0" applyNumberFormat="1" applyFont="1" applyFill="1" applyAlignment="1"/>
    <xf numFmtId="166" fontId="11" fillId="3" borderId="0" xfId="0" applyNumberFormat="1" applyFont="1" applyFill="1" applyBorder="1" applyAlignment="1"/>
    <xf numFmtId="164" fontId="11" fillId="3" borderId="0" xfId="0" applyFont="1" applyFill="1" applyAlignment="1"/>
    <xf numFmtId="165" fontId="11" fillId="3" borderId="2" xfId="1" applyNumberFormat="1" applyFont="1" applyFill="1" applyBorder="1"/>
    <xf numFmtId="165" fontId="12" fillId="0" borderId="2" xfId="0" applyNumberFormat="1" applyFont="1" applyFill="1" applyBorder="1" applyAlignment="1">
      <alignment horizontal="center" vertical="center"/>
    </xf>
    <xf numFmtId="165" fontId="11" fillId="0" borderId="0" xfId="0" applyNumberFormat="1" applyFont="1" applyFill="1" applyBorder="1" applyAlignment="1">
      <alignment horizontal="left" vertical="top"/>
    </xf>
    <xf numFmtId="0" fontId="14" fillId="0" borderId="0" xfId="2" applyFont="1"/>
    <xf numFmtId="0" fontId="15" fillId="0" borderId="0" xfId="2" applyFont="1" applyBorder="1" applyAlignment="1"/>
    <xf numFmtId="0" fontId="7" fillId="0" borderId="0" xfId="2" applyAlignment="1"/>
    <xf numFmtId="0" fontId="15" fillId="0" borderId="0" xfId="2" applyFont="1" applyBorder="1" applyAlignment="1">
      <alignment wrapText="1"/>
    </xf>
    <xf numFmtId="0" fontId="12" fillId="0" borderId="0" xfId="2" applyFont="1" applyBorder="1" applyAlignment="1"/>
    <xf numFmtId="0" fontId="9" fillId="0" borderId="0" xfId="2" applyFont="1" applyBorder="1" applyAlignment="1">
      <alignment horizontal="center" wrapText="1"/>
    </xf>
    <xf numFmtId="0" fontId="9" fillId="0" borderId="0" xfId="2" applyFont="1" applyBorder="1" applyAlignment="1">
      <alignment wrapText="1"/>
    </xf>
    <xf numFmtId="0" fontId="9" fillId="0" borderId="0" xfId="2" applyFont="1" applyBorder="1" applyAlignment="1">
      <alignment horizontal="left"/>
    </xf>
    <xf numFmtId="0" fontId="7" fillId="0" borderId="0" xfId="2" applyAlignment="1">
      <alignment wrapText="1"/>
    </xf>
    <xf numFmtId="0" fontId="14" fillId="0" borderId="0" xfId="2" applyFont="1" applyAlignment="1">
      <alignment wrapText="1"/>
    </xf>
    <xf numFmtId="165" fontId="17" fillId="0" borderId="0" xfId="2" applyNumberFormat="1" applyFont="1" applyBorder="1" applyAlignment="1">
      <alignment wrapText="1"/>
    </xf>
    <xf numFmtId="165" fontId="18" fillId="0" borderId="0" xfId="2" applyNumberFormat="1" applyFont="1" applyBorder="1" applyAlignment="1">
      <alignment wrapText="1"/>
    </xf>
    <xf numFmtId="2" fontId="14" fillId="0" borderId="0" xfId="2" applyNumberFormat="1" applyFont="1"/>
    <xf numFmtId="49" fontId="13" fillId="0" borderId="2" xfId="2" applyNumberFormat="1" applyFont="1" applyBorder="1" applyAlignment="1">
      <alignment horizontal="center" vertical="top"/>
    </xf>
    <xf numFmtId="49" fontId="13" fillId="0" borderId="2" xfId="2" applyNumberFormat="1" applyFont="1" applyBorder="1" applyAlignment="1">
      <alignment horizontal="center"/>
    </xf>
    <xf numFmtId="1" fontId="13" fillId="0" borderId="2" xfId="2" applyNumberFormat="1" applyFont="1" applyBorder="1" applyAlignment="1">
      <alignment horizontal="center"/>
    </xf>
    <xf numFmtId="165" fontId="13" fillId="0" borderId="0" xfId="2" applyNumberFormat="1" applyFont="1" applyBorder="1" applyAlignment="1">
      <alignment horizontal="right"/>
    </xf>
    <xf numFmtId="0" fontId="14" fillId="0" borderId="0" xfId="2" applyFont="1" applyFill="1"/>
    <xf numFmtId="2" fontId="14" fillId="0" borderId="0" xfId="2" applyNumberFormat="1" applyFont="1" applyFill="1"/>
    <xf numFmtId="165" fontId="14" fillId="0" borderId="0" xfId="2" applyNumberFormat="1" applyFont="1" applyFill="1"/>
    <xf numFmtId="165" fontId="14" fillId="0" borderId="0" xfId="2" applyNumberFormat="1" applyFont="1" applyFill="1" applyBorder="1"/>
    <xf numFmtId="0" fontId="14" fillId="0" borderId="0" xfId="2" applyFont="1" applyFill="1" applyBorder="1"/>
    <xf numFmtId="167" fontId="14" fillId="0" borderId="0" xfId="2" applyNumberFormat="1" applyFont="1" applyBorder="1"/>
    <xf numFmtId="0" fontId="14" fillId="0" borderId="0" xfId="2" applyFont="1" applyBorder="1"/>
    <xf numFmtId="165" fontId="15" fillId="4" borderId="0" xfId="2" applyNumberFormat="1" applyFont="1" applyFill="1" applyBorder="1" applyAlignment="1">
      <alignment horizontal="center"/>
    </xf>
    <xf numFmtId="165" fontId="14" fillId="0" borderId="0" xfId="2" applyNumberFormat="1" applyFont="1"/>
    <xf numFmtId="4" fontId="14" fillId="0" borderId="0" xfId="2" applyNumberFormat="1" applyFont="1"/>
    <xf numFmtId="3" fontId="14" fillId="0" borderId="0" xfId="2" applyNumberFormat="1" applyFont="1"/>
    <xf numFmtId="9" fontId="14" fillId="0" borderId="0" xfId="2" applyNumberFormat="1" applyFont="1"/>
    <xf numFmtId="16" fontId="14" fillId="0" borderId="0" xfId="2" applyNumberFormat="1" applyFont="1"/>
    <xf numFmtId="165" fontId="12" fillId="0" borderId="0" xfId="2" applyNumberFormat="1" applyFont="1"/>
    <xf numFmtId="0" fontId="7" fillId="0" borderId="0" xfId="2"/>
    <xf numFmtId="165" fontId="7" fillId="0" borderId="0" xfId="2" applyNumberFormat="1"/>
    <xf numFmtId="0" fontId="3" fillId="3" borderId="2" xfId="1" applyNumberFormat="1" applyFont="1" applyFill="1" applyBorder="1" applyAlignment="1">
      <alignment wrapText="1"/>
    </xf>
    <xf numFmtId="165" fontId="12" fillId="3" borderId="2" xfId="1" applyNumberFormat="1" applyFont="1" applyFill="1" applyBorder="1"/>
    <xf numFmtId="165" fontId="11" fillId="0" borderId="0" xfId="0" applyNumberFormat="1" applyFont="1" applyFill="1" applyBorder="1" applyAlignment="1">
      <alignment horizontal="left" vertical="top"/>
    </xf>
    <xf numFmtId="49" fontId="19" fillId="4" borderId="2" xfId="0" applyNumberFormat="1" applyFont="1" applyFill="1" applyBorder="1" applyAlignment="1">
      <alignment horizontal="center" vertical="top"/>
    </xf>
    <xf numFmtId="49" fontId="19" fillId="3" borderId="2" xfId="0" applyNumberFormat="1" applyFont="1" applyFill="1" applyBorder="1" applyAlignment="1">
      <alignment horizontal="center" vertical="top"/>
    </xf>
    <xf numFmtId="49" fontId="20" fillId="3" borderId="2" xfId="0" applyNumberFormat="1" applyFont="1" applyFill="1" applyBorder="1" applyAlignment="1">
      <alignment horizontal="center" vertical="top"/>
    </xf>
    <xf numFmtId="49" fontId="21" fillId="4" borderId="2" xfId="0" applyNumberFormat="1" applyFont="1" applyFill="1" applyBorder="1" applyAlignment="1">
      <alignment horizontal="center" vertical="top"/>
    </xf>
    <xf numFmtId="49" fontId="22" fillId="4" borderId="2" xfId="0" applyNumberFormat="1" applyFont="1" applyFill="1" applyBorder="1" applyAlignment="1">
      <alignment horizontal="center" vertical="top"/>
    </xf>
    <xf numFmtId="49" fontId="21" fillId="4" borderId="15" xfId="0" applyNumberFormat="1" applyFont="1" applyFill="1" applyBorder="1" applyAlignment="1">
      <alignment horizontal="center" vertical="top"/>
    </xf>
    <xf numFmtId="49" fontId="22" fillId="4" borderId="15" xfId="0" applyNumberFormat="1" applyFont="1" applyFill="1" applyBorder="1" applyAlignment="1">
      <alignment horizontal="center" vertical="top"/>
    </xf>
    <xf numFmtId="164" fontId="19" fillId="4" borderId="2" xfId="0" applyFont="1" applyFill="1" applyBorder="1" applyAlignment="1">
      <alignment horizontal="center" vertical="top"/>
    </xf>
    <xf numFmtId="164" fontId="20" fillId="3" borderId="2" xfId="0" applyFont="1" applyFill="1" applyBorder="1" applyAlignment="1">
      <alignment horizontal="center" vertical="top"/>
    </xf>
    <xf numFmtId="164" fontId="20" fillId="4" borderId="2" xfId="0" applyFont="1" applyFill="1" applyBorder="1" applyAlignment="1">
      <alignment horizontal="center" vertical="top"/>
    </xf>
    <xf numFmtId="164" fontId="20" fillId="0" borderId="2" xfId="0" applyFont="1" applyFill="1" applyBorder="1" applyAlignment="1">
      <alignment horizontal="center" vertical="top"/>
    </xf>
    <xf numFmtId="49" fontId="19" fillId="4" borderId="16" xfId="0" applyNumberFormat="1" applyFont="1" applyFill="1" applyBorder="1" applyAlignment="1">
      <alignment horizontal="center" vertical="top"/>
    </xf>
    <xf numFmtId="164" fontId="19" fillId="4" borderId="2" xfId="0" applyFont="1" applyFill="1" applyBorder="1" applyAlignment="1">
      <alignment horizontal="left" vertical="top" wrapText="1"/>
    </xf>
    <xf numFmtId="164" fontId="19" fillId="4" borderId="2" xfId="0" applyFont="1" applyFill="1" applyBorder="1" applyAlignment="1">
      <alignment horizontal="left" wrapText="1"/>
    </xf>
    <xf numFmtId="164" fontId="20" fillId="0" borderId="2" xfId="0" applyFont="1" applyFill="1" applyBorder="1" applyAlignment="1">
      <alignment horizontal="left" vertical="top" wrapText="1"/>
    </xf>
    <xf numFmtId="164" fontId="11" fillId="0" borderId="2" xfId="0" applyFont="1" applyFill="1" applyBorder="1" applyAlignment="1">
      <alignment wrapText="1"/>
    </xf>
    <xf numFmtId="164" fontId="19" fillId="0" borderId="2" xfId="0" applyFont="1" applyFill="1" applyBorder="1" applyAlignment="1">
      <alignment horizontal="left" vertical="top" wrapText="1"/>
    </xf>
    <xf numFmtId="164" fontId="12" fillId="0" borderId="2" xfId="0" applyFont="1" applyFill="1" applyBorder="1" applyAlignment="1">
      <alignment wrapText="1"/>
    </xf>
    <xf numFmtId="164" fontId="21" fillId="0" borderId="2" xfId="0" applyFont="1" applyFill="1" applyBorder="1" applyAlignment="1">
      <alignment horizontal="left" vertical="top" wrapText="1"/>
    </xf>
    <xf numFmtId="164" fontId="22" fillId="0" borderId="2" xfId="0" applyFont="1" applyFill="1" applyBorder="1" applyAlignment="1">
      <alignment horizontal="left" vertical="top" wrapText="1"/>
    </xf>
    <xf numFmtId="164" fontId="12" fillId="0" borderId="2" xfId="0" applyFont="1" applyFill="1" applyBorder="1" applyAlignment="1">
      <alignment vertical="center" wrapText="1"/>
    </xf>
    <xf numFmtId="164" fontId="19" fillId="0" borderId="2" xfId="0" applyFont="1" applyFill="1" applyBorder="1" applyAlignment="1">
      <alignment horizontal="left" wrapText="1"/>
    </xf>
    <xf numFmtId="49" fontId="19" fillId="0" borderId="2" xfId="0" applyNumberFormat="1" applyFont="1" applyFill="1" applyBorder="1" applyAlignment="1">
      <alignment wrapText="1"/>
    </xf>
    <xf numFmtId="49" fontId="20" fillId="0" borderId="2" xfId="0" applyNumberFormat="1" applyFont="1" applyFill="1" applyBorder="1" applyAlignment="1">
      <alignment horizontal="left" vertical="top" wrapText="1"/>
    </xf>
    <xf numFmtId="49" fontId="19" fillId="0" borderId="2" xfId="0" applyNumberFormat="1" applyFont="1" applyFill="1" applyBorder="1" applyAlignment="1">
      <alignment horizontal="left" wrapText="1"/>
    </xf>
    <xf numFmtId="49" fontId="19" fillId="0" borderId="2" xfId="0" applyNumberFormat="1" applyFont="1" applyFill="1" applyBorder="1" applyAlignment="1">
      <alignment horizontal="left" vertical="top" wrapText="1"/>
    </xf>
    <xf numFmtId="49" fontId="20" fillId="0" borderId="2" xfId="0" applyNumberFormat="1" applyFont="1" applyFill="1" applyBorder="1" applyAlignment="1">
      <alignment horizontal="left" wrapText="1"/>
    </xf>
    <xf numFmtId="165" fontId="11" fillId="0" borderId="2" xfId="0" applyNumberFormat="1" applyFont="1" applyFill="1" applyBorder="1" applyAlignment="1"/>
    <xf numFmtId="165" fontId="12" fillId="0" borderId="2" xfId="0" applyNumberFormat="1" applyFont="1" applyFill="1" applyBorder="1" applyAlignment="1"/>
    <xf numFmtId="164" fontId="12" fillId="0" borderId="2" xfId="0" applyFont="1" applyBorder="1" applyAlignment="1">
      <alignment wrapText="1"/>
    </xf>
    <xf numFmtId="1" fontId="11" fillId="0" borderId="0" xfId="0" applyNumberFormat="1" applyFont="1" applyFill="1" applyBorder="1" applyAlignment="1"/>
    <xf numFmtId="0" fontId="6" fillId="0" borderId="1" xfId="0" applyNumberFormat="1" applyFont="1" applyFill="1" applyBorder="1" applyAlignment="1">
      <alignment horizontal="left" wrapText="1"/>
    </xf>
    <xf numFmtId="0" fontId="6" fillId="2" borderId="1" xfId="0" applyNumberFormat="1" applyFont="1" applyFill="1" applyBorder="1" applyAlignment="1">
      <alignment horizontal="left" wrapText="1"/>
    </xf>
    <xf numFmtId="49" fontId="6" fillId="0" borderId="1" xfId="0" applyNumberFormat="1" applyFont="1" applyFill="1" applyBorder="1" applyAlignment="1">
      <alignment horizontal="left" wrapText="1"/>
    </xf>
    <xf numFmtId="164" fontId="6" fillId="0" borderId="0" xfId="0" applyNumberFormat="1" applyFont="1" applyFill="1" applyAlignment="1">
      <alignment vertical="top" wrapText="1"/>
    </xf>
    <xf numFmtId="164" fontId="6" fillId="0" borderId="2" xfId="0" applyNumberFormat="1" applyFont="1" applyFill="1" applyBorder="1" applyAlignment="1">
      <alignment vertical="top" wrapText="1"/>
    </xf>
    <xf numFmtId="49" fontId="6" fillId="0" borderId="2" xfId="0" applyNumberFormat="1" applyFont="1" applyFill="1" applyBorder="1" applyAlignment="1">
      <alignment horizontal="left" wrapText="1"/>
    </xf>
    <xf numFmtId="165" fontId="6" fillId="0" borderId="2" xfId="0" applyNumberFormat="1" applyFont="1" applyFill="1" applyBorder="1" applyAlignment="1">
      <alignment horizontal="right" wrapText="1"/>
    </xf>
    <xf numFmtId="0" fontId="6" fillId="0" borderId="2" xfId="0" applyNumberFormat="1" applyFont="1" applyFill="1" applyBorder="1" applyAlignment="1">
      <alignment horizontal="left" wrapText="1"/>
    </xf>
    <xf numFmtId="49" fontId="6" fillId="0" borderId="2" xfId="0" applyNumberFormat="1" applyFont="1" applyFill="1" applyBorder="1" applyAlignment="1">
      <alignment vertical="top" wrapText="1"/>
    </xf>
    <xf numFmtId="164" fontId="11" fillId="0" borderId="2" xfId="0" applyFont="1" applyFill="1" applyBorder="1" applyAlignment="1">
      <alignment horizontal="left" vertical="top" wrapText="1"/>
    </xf>
    <xf numFmtId="49" fontId="11" fillId="0" borderId="2" xfId="0" applyNumberFormat="1" applyFont="1" applyFill="1" applyBorder="1" applyAlignment="1">
      <alignment horizontal="left" vertical="top" wrapText="1"/>
    </xf>
    <xf numFmtId="165" fontId="6" fillId="0" borderId="6" xfId="0" applyNumberFormat="1" applyFont="1" applyFill="1" applyBorder="1" applyAlignment="1">
      <alignment horizontal="right" wrapText="1"/>
    </xf>
    <xf numFmtId="49" fontId="6" fillId="2" borderId="2" xfId="0" applyNumberFormat="1" applyFont="1" applyFill="1" applyBorder="1" applyAlignment="1">
      <alignment horizontal="left" wrapText="1"/>
    </xf>
    <xf numFmtId="164" fontId="6" fillId="3" borderId="2" xfId="0" applyNumberFormat="1" applyFont="1" applyFill="1" applyBorder="1" applyAlignment="1">
      <alignment vertical="top" wrapText="1"/>
    </xf>
    <xf numFmtId="49" fontId="6" fillId="3" borderId="2" xfId="0" applyNumberFormat="1" applyFont="1" applyFill="1" applyBorder="1" applyAlignment="1">
      <alignment horizontal="left" wrapText="1"/>
    </xf>
    <xf numFmtId="165" fontId="6" fillId="3" borderId="2" xfId="0" applyNumberFormat="1" applyFont="1" applyFill="1" applyBorder="1" applyAlignment="1">
      <alignment horizontal="right" wrapText="1"/>
    </xf>
    <xf numFmtId="165" fontId="4" fillId="0" borderId="1" xfId="0" applyNumberFormat="1" applyFont="1" applyFill="1" applyBorder="1" applyAlignment="1">
      <alignment wrapText="1"/>
    </xf>
    <xf numFmtId="165" fontId="6" fillId="0" borderId="1" xfId="0" applyNumberFormat="1" applyFont="1" applyFill="1" applyBorder="1" applyAlignment="1">
      <alignment wrapText="1"/>
    </xf>
    <xf numFmtId="0" fontId="3" fillId="0" borderId="2" xfId="0" applyNumberFormat="1" applyFont="1" applyFill="1" applyBorder="1" applyAlignment="1">
      <alignment horizontal="center" wrapText="1"/>
    </xf>
    <xf numFmtId="0" fontId="4" fillId="0" borderId="2" xfId="0" applyNumberFormat="1" applyFont="1" applyFill="1" applyBorder="1" applyAlignment="1">
      <alignment horizontal="left" wrapText="1"/>
    </xf>
    <xf numFmtId="0" fontId="5" fillId="0" borderId="2" xfId="0" applyNumberFormat="1" applyFont="1" applyFill="1" applyBorder="1" applyAlignment="1">
      <alignment horizontal="left" wrapText="1"/>
    </xf>
    <xf numFmtId="165" fontId="4" fillId="0" borderId="2" xfId="0" applyNumberFormat="1" applyFont="1" applyFill="1" applyBorder="1" applyAlignment="1">
      <alignment horizontal="right" wrapText="1"/>
    </xf>
    <xf numFmtId="0" fontId="6" fillId="2" borderId="2" xfId="0" applyNumberFormat="1" applyFont="1" applyFill="1" applyBorder="1" applyAlignment="1">
      <alignment horizontal="left" wrapText="1"/>
    </xf>
    <xf numFmtId="164" fontId="20" fillId="0" borderId="2" xfId="0" applyFont="1" applyFill="1" applyBorder="1" applyAlignment="1">
      <alignment horizontal="left" wrapText="1"/>
    </xf>
    <xf numFmtId="49" fontId="5" fillId="0" borderId="14" xfId="0" applyNumberFormat="1" applyFont="1" applyFill="1" applyBorder="1" applyAlignment="1">
      <alignment horizontal="left" wrapText="1"/>
    </xf>
    <xf numFmtId="0" fontId="5" fillId="0" borderId="14" xfId="0" applyNumberFormat="1" applyFont="1" applyFill="1" applyBorder="1" applyAlignment="1">
      <alignment horizontal="left" wrapText="1"/>
    </xf>
    <xf numFmtId="49" fontId="0" fillId="0" borderId="2" xfId="0" applyNumberFormat="1" applyFont="1" applyFill="1" applyBorder="1" applyAlignment="1">
      <alignment vertical="top" wrapText="1"/>
    </xf>
    <xf numFmtId="164" fontId="11" fillId="0" borderId="2" xfId="0" applyFont="1" applyFill="1" applyBorder="1" applyAlignment="1"/>
    <xf numFmtId="164" fontId="12" fillId="0" borderId="2" xfId="0" applyFont="1" applyFill="1" applyBorder="1" applyAlignment="1"/>
    <xf numFmtId="165" fontId="14" fillId="0" borderId="2" xfId="2" applyNumberFormat="1" applyFont="1" applyBorder="1" applyAlignment="1">
      <alignment horizontal="center" wrapText="1"/>
    </xf>
    <xf numFmtId="165" fontId="11" fillId="0" borderId="2" xfId="2" applyNumberFormat="1" applyFont="1" applyFill="1" applyBorder="1" applyAlignment="1">
      <alignment horizontal="right"/>
    </xf>
    <xf numFmtId="0" fontId="11" fillId="0" borderId="2" xfId="2" applyFont="1" applyBorder="1" applyAlignment="1">
      <alignment vertical="top" wrapText="1"/>
    </xf>
    <xf numFmtId="165" fontId="11" fillId="4" borderId="2" xfId="2" applyNumberFormat="1" applyFont="1" applyFill="1" applyBorder="1" applyAlignment="1">
      <alignment horizontal="right"/>
    </xf>
    <xf numFmtId="0" fontId="11" fillId="0" borderId="2" xfId="2" applyFont="1" applyFill="1" applyBorder="1" applyAlignment="1">
      <alignment vertical="top" wrapText="1"/>
    </xf>
    <xf numFmtId="165" fontId="11" fillId="3" borderId="2" xfId="2" applyNumberFormat="1" applyFont="1" applyFill="1" applyBorder="1" applyAlignment="1">
      <alignment horizontal="right"/>
    </xf>
    <xf numFmtId="165" fontId="11" fillId="0" borderId="2" xfId="2" applyNumberFormat="1" applyFont="1" applyBorder="1" applyAlignment="1">
      <alignment horizontal="right"/>
    </xf>
    <xf numFmtId="164" fontId="6" fillId="0" borderId="2" xfId="0" applyNumberFormat="1" applyFont="1" applyFill="1" applyBorder="1" applyAlignment="1">
      <alignment horizontal="center" vertical="top" wrapText="1"/>
    </xf>
    <xf numFmtId="164" fontId="6" fillId="0" borderId="2" xfId="0" applyNumberFormat="1" applyFont="1" applyFill="1" applyBorder="1" applyAlignment="1">
      <alignment horizontal="left" vertical="top" wrapText="1"/>
    </xf>
    <xf numFmtId="165" fontId="14" fillId="0" borderId="2" xfId="2" applyNumberFormat="1" applyFont="1" applyBorder="1"/>
    <xf numFmtId="0" fontId="14" fillId="0" borderId="2" xfId="2" applyFont="1" applyBorder="1"/>
    <xf numFmtId="0" fontId="11" fillId="0" borderId="6" xfId="2" applyFont="1" applyBorder="1" applyAlignment="1">
      <alignment horizontal="left" vertical="top" wrapText="1"/>
    </xf>
    <xf numFmtId="164" fontId="6" fillId="0" borderId="7" xfId="0" applyNumberFormat="1" applyFont="1" applyFill="1" applyBorder="1" applyAlignment="1">
      <alignment vertical="top" wrapText="1"/>
    </xf>
    <xf numFmtId="165" fontId="11" fillId="0" borderId="7" xfId="2" applyNumberFormat="1" applyFont="1" applyFill="1" applyBorder="1" applyAlignment="1">
      <alignment horizontal="right"/>
    </xf>
    <xf numFmtId="0" fontId="11" fillId="0" borderId="9" xfId="2" applyFont="1" applyBorder="1" applyAlignment="1">
      <alignment horizontal="left" vertical="top" wrapText="1"/>
    </xf>
    <xf numFmtId="0" fontId="11" fillId="0" borderId="11" xfId="2" applyFont="1" applyBorder="1" applyAlignment="1">
      <alignment horizontal="left" vertical="top" wrapText="1"/>
    </xf>
    <xf numFmtId="0" fontId="15" fillId="0" borderId="6" xfId="2" applyFont="1" applyBorder="1" applyAlignment="1">
      <alignment horizontal="center" vertical="top" wrapText="1"/>
    </xf>
    <xf numFmtId="164" fontId="6" fillId="0" borderId="7" xfId="0" applyNumberFormat="1" applyFont="1" applyFill="1" applyBorder="1" applyAlignment="1">
      <alignment horizontal="center" vertical="top" wrapText="1"/>
    </xf>
    <xf numFmtId="0" fontId="15" fillId="0" borderId="7" xfId="2" applyFont="1" applyBorder="1" applyAlignment="1">
      <alignment horizontal="center" vertical="top" wrapText="1"/>
    </xf>
    <xf numFmtId="165" fontId="11" fillId="0" borderId="6" xfId="2" applyNumberFormat="1" applyFont="1" applyFill="1" applyBorder="1" applyAlignment="1">
      <alignment horizontal="right"/>
    </xf>
    <xf numFmtId="165" fontId="11" fillId="0" borderId="8" xfId="2" applyNumberFormat="1" applyFont="1" applyFill="1" applyBorder="1" applyAlignment="1">
      <alignment horizontal="right"/>
    </xf>
    <xf numFmtId="165" fontId="11" fillId="0" borderId="10" xfId="2" applyNumberFormat="1" applyFont="1" applyFill="1" applyBorder="1" applyAlignment="1">
      <alignment horizontal="right"/>
    </xf>
    <xf numFmtId="0" fontId="23" fillId="0" borderId="2" xfId="2" applyNumberFormat="1" applyFont="1" applyBorder="1" applyAlignment="1">
      <alignment horizontal="center" vertical="center"/>
    </xf>
    <xf numFmtId="0" fontId="14" fillId="0" borderId="2" xfId="2" applyFont="1" applyBorder="1" applyAlignment="1">
      <alignment horizontal="center" vertical="top"/>
    </xf>
    <xf numFmtId="0" fontId="14" fillId="0" borderId="2" xfId="2" applyFont="1" applyBorder="1" applyAlignment="1">
      <alignment horizontal="center" vertical="center"/>
    </xf>
    <xf numFmtId="0" fontId="11" fillId="0" borderId="2" xfId="2" applyFont="1" applyBorder="1" applyAlignment="1">
      <alignment horizontal="center" vertical="top"/>
    </xf>
    <xf numFmtId="165" fontId="11" fillId="0" borderId="2" xfId="2" applyNumberFormat="1" applyFont="1" applyBorder="1" applyAlignment="1">
      <alignment horizontal="center" wrapText="1"/>
    </xf>
    <xf numFmtId="0" fontId="7" fillId="0" borderId="2" xfId="2" applyFont="1" applyBorder="1"/>
    <xf numFmtId="165" fontId="12" fillId="0" borderId="2" xfId="2" applyNumberFormat="1" applyFont="1" applyBorder="1" applyAlignment="1">
      <alignment horizontal="center" wrapText="1"/>
    </xf>
    <xf numFmtId="166" fontId="11" fillId="0" borderId="0" xfId="0" applyNumberFormat="1" applyFont="1" applyFill="1" applyBorder="1" applyAlignment="1">
      <alignment horizontal="right"/>
    </xf>
    <xf numFmtId="168" fontId="0" fillId="0" borderId="0" xfId="0" applyNumberFormat="1" applyFont="1" applyFill="1" applyAlignment="1">
      <alignment vertical="top" wrapText="1"/>
    </xf>
    <xf numFmtId="4" fontId="0" fillId="0" borderId="0" xfId="0" applyNumberFormat="1" applyFont="1" applyFill="1" applyAlignment="1">
      <alignment vertical="top" wrapText="1"/>
    </xf>
    <xf numFmtId="49" fontId="0" fillId="0" borderId="0" xfId="0" applyNumberFormat="1" applyFont="1" applyFill="1" applyAlignment="1">
      <alignment vertical="top" wrapText="1"/>
    </xf>
    <xf numFmtId="49" fontId="6" fillId="0" borderId="0" xfId="0" applyNumberFormat="1" applyFont="1" applyFill="1" applyAlignment="1">
      <alignment vertical="top" wrapText="1"/>
    </xf>
    <xf numFmtId="0" fontId="3" fillId="0" borderId="2" xfId="0" applyNumberFormat="1" applyFont="1" applyFill="1" applyBorder="1" applyAlignment="1">
      <alignment horizontal="center" vertical="center" wrapText="1"/>
    </xf>
    <xf numFmtId="168" fontId="0" fillId="0" borderId="2" xfId="0" applyNumberFormat="1" applyFont="1" applyFill="1" applyBorder="1" applyAlignment="1">
      <alignment wrapText="1"/>
    </xf>
    <xf numFmtId="165" fontId="6" fillId="0" borderId="2" xfId="0" applyNumberFormat="1" applyFont="1" applyFill="1" applyBorder="1" applyAlignment="1">
      <alignment wrapText="1"/>
    </xf>
    <xf numFmtId="0" fontId="3" fillId="0" borderId="2" xfId="0" applyNumberFormat="1" applyFont="1" applyFill="1" applyBorder="1" applyAlignment="1">
      <alignment horizontal="center" vertical="center" wrapText="1"/>
    </xf>
    <xf numFmtId="164" fontId="13" fillId="0" borderId="0" xfId="0" applyFont="1" applyFill="1" applyAlignment="1">
      <alignment horizontal="left" vertical="center" wrapText="1"/>
    </xf>
    <xf numFmtId="165" fontId="13" fillId="0" borderId="0"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165" fontId="13" fillId="3" borderId="0" xfId="1"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165" fontId="13" fillId="0" borderId="0" xfId="0" applyNumberFormat="1" applyFont="1" applyFill="1" applyAlignment="1">
      <alignment horizontal="left" vertical="center" wrapText="1"/>
    </xf>
    <xf numFmtId="164" fontId="2" fillId="0" borderId="0" xfId="0" applyNumberFormat="1" applyFont="1" applyFill="1" applyAlignment="1">
      <alignment horizontal="left" vertical="center" wrapText="1"/>
    </xf>
    <xf numFmtId="164" fontId="28" fillId="0" borderId="0" xfId="0" applyFont="1" applyFill="1" applyAlignment="1">
      <alignment horizontal="left" vertical="center" wrapText="1"/>
    </xf>
    <xf numFmtId="0" fontId="2" fillId="0" borderId="0" xfId="0" applyNumberFormat="1" applyFont="1" applyFill="1" applyAlignment="1">
      <alignment horizontal="left" vertical="center" wrapText="1"/>
    </xf>
    <xf numFmtId="0" fontId="2" fillId="0" borderId="0" xfId="0" applyNumberFormat="1" applyFont="1" applyFill="1" applyBorder="1" applyAlignment="1">
      <alignment horizontal="left" vertical="center" wrapText="1"/>
    </xf>
    <xf numFmtId="165" fontId="2" fillId="0" borderId="0" xfId="0" applyNumberFormat="1" applyFont="1" applyFill="1" applyBorder="1" applyAlignment="1">
      <alignment horizontal="left" vertical="center" wrapText="1"/>
    </xf>
    <xf numFmtId="168" fontId="2" fillId="0" borderId="0" xfId="0" applyNumberFormat="1" applyFont="1" applyFill="1" applyBorder="1" applyAlignment="1">
      <alignment horizontal="left" vertical="center" wrapText="1"/>
    </xf>
    <xf numFmtId="164" fontId="13" fillId="3" borderId="12" xfId="0" applyFont="1" applyFill="1" applyBorder="1" applyAlignment="1">
      <alignment horizontal="left" vertical="center" wrapText="1"/>
    </xf>
    <xf numFmtId="165" fontId="13" fillId="3" borderId="0" xfId="0" applyNumberFormat="1" applyFont="1" applyFill="1" applyAlignment="1">
      <alignment horizontal="left" vertical="center" wrapText="1"/>
    </xf>
    <xf numFmtId="49" fontId="13" fillId="3" borderId="0" xfId="0" applyNumberFormat="1" applyFont="1" applyFill="1" applyAlignment="1">
      <alignment horizontal="left" vertical="center" wrapText="1"/>
    </xf>
    <xf numFmtId="49" fontId="2" fillId="3" borderId="0" xfId="0" applyNumberFormat="1" applyFont="1" applyFill="1" applyAlignment="1">
      <alignment horizontal="left" vertical="center" wrapText="1"/>
    </xf>
    <xf numFmtId="164" fontId="27" fillId="0" borderId="0" xfId="0" applyNumberFormat="1" applyFont="1" applyFill="1" applyAlignment="1">
      <alignment horizontal="left" vertical="center" wrapText="1"/>
    </xf>
    <xf numFmtId="0" fontId="3" fillId="0" borderId="2" xfId="0" applyNumberFormat="1" applyFont="1" applyFill="1" applyBorder="1" applyAlignment="1">
      <alignment horizontal="center" wrapText="1"/>
    </xf>
    <xf numFmtId="165" fontId="13" fillId="0" borderId="2" xfId="0" applyNumberFormat="1" applyFont="1" applyFill="1" applyBorder="1" applyAlignment="1">
      <alignment horizontal="left" vertical="center" wrapText="1"/>
    </xf>
    <xf numFmtId="165" fontId="5" fillId="0" borderId="14" xfId="0" applyNumberFormat="1" applyFont="1" applyFill="1" applyBorder="1" applyAlignment="1">
      <alignment horizontal="right" wrapText="1"/>
    </xf>
    <xf numFmtId="165" fontId="5" fillId="0" borderId="2" xfId="0" applyNumberFormat="1" applyFont="1" applyFill="1" applyBorder="1" applyAlignment="1">
      <alignment horizontal="right" wrapText="1"/>
    </xf>
    <xf numFmtId="49" fontId="5" fillId="0" borderId="2" xfId="0" applyNumberFormat="1" applyFont="1" applyFill="1" applyBorder="1" applyAlignment="1">
      <alignment horizontal="left" wrapText="1"/>
    </xf>
    <xf numFmtId="164" fontId="20" fillId="4" borderId="2" xfId="0" applyFont="1" applyFill="1" applyBorder="1" applyAlignment="1">
      <alignment horizontal="left" vertical="top" wrapText="1"/>
    </xf>
    <xf numFmtId="49" fontId="29" fillId="0" borderId="2" xfId="0" applyNumberFormat="1" applyFont="1" applyFill="1" applyBorder="1" applyAlignment="1">
      <alignment horizontal="center"/>
    </xf>
    <xf numFmtId="49" fontId="29" fillId="0" borderId="2" xfId="0" applyNumberFormat="1" applyFont="1" applyFill="1" applyBorder="1" applyAlignment="1">
      <alignment horizontal="center" wrapText="1"/>
    </xf>
    <xf numFmtId="164" fontId="29" fillId="0" borderId="2" xfId="0" applyFont="1" applyFill="1" applyBorder="1" applyAlignment="1">
      <alignment horizontal="left" vertical="top" wrapText="1"/>
    </xf>
    <xf numFmtId="164" fontId="29" fillId="0" borderId="2" xfId="0" applyFont="1" applyFill="1" applyBorder="1" applyAlignment="1">
      <alignment vertical="top" wrapText="1"/>
    </xf>
    <xf numFmtId="164" fontId="30" fillId="0" borderId="2" xfId="0" applyFont="1" applyFill="1" applyBorder="1" applyAlignment="1">
      <alignment horizontal="left" vertical="top" wrapText="1"/>
    </xf>
    <xf numFmtId="170" fontId="29" fillId="0" borderId="2" xfId="0" applyNumberFormat="1" applyFont="1" applyFill="1" applyBorder="1" applyAlignment="1">
      <alignment horizontal="left" wrapText="1"/>
    </xf>
    <xf numFmtId="164" fontId="2" fillId="0" borderId="0" xfId="0" applyNumberFormat="1" applyFont="1" applyFill="1" applyBorder="1" applyAlignment="1">
      <alignment horizontal="left" vertical="center" wrapText="1"/>
    </xf>
    <xf numFmtId="164" fontId="0" fillId="0" borderId="0" xfId="0" applyNumberFormat="1" applyFont="1" applyFill="1" applyBorder="1" applyAlignment="1">
      <alignment vertical="top" wrapText="1"/>
    </xf>
    <xf numFmtId="164" fontId="29" fillId="0" borderId="0" xfId="0" applyFont="1" applyFill="1" applyBorder="1" applyAlignment="1">
      <alignment horizontal="left" vertical="top" wrapText="1"/>
    </xf>
    <xf numFmtId="170" fontId="29" fillId="0" borderId="0" xfId="0" applyNumberFormat="1" applyFont="1" applyFill="1" applyBorder="1" applyAlignment="1">
      <alignment horizontal="center" wrapText="1"/>
    </xf>
    <xf numFmtId="170" fontId="29" fillId="0" borderId="0" xfId="0" applyNumberFormat="1" applyFont="1" applyFill="1" applyBorder="1" applyAlignment="1">
      <alignment horizontal="left" wrapText="1"/>
    </xf>
    <xf numFmtId="49" fontId="29" fillId="0" borderId="0" xfId="0" applyNumberFormat="1" applyFont="1" applyFill="1" applyBorder="1" applyAlignment="1">
      <alignment horizontal="center"/>
    </xf>
    <xf numFmtId="49" fontId="29" fillId="0" borderId="0" xfId="0" applyNumberFormat="1" applyFont="1" applyFill="1" applyBorder="1" applyAlignment="1">
      <alignment horizontal="center" wrapText="1"/>
    </xf>
    <xf numFmtId="164" fontId="30" fillId="0" borderId="0" xfId="0" applyFont="1" applyFill="1" applyBorder="1" applyAlignment="1">
      <alignment horizontal="left" vertical="top" wrapText="1"/>
    </xf>
    <xf numFmtId="164" fontId="29" fillId="0" borderId="0" xfId="0" applyFont="1" applyFill="1" applyBorder="1" applyAlignment="1">
      <alignment vertical="top" wrapText="1"/>
    </xf>
    <xf numFmtId="165" fontId="29" fillId="0" borderId="2" xfId="0" applyNumberFormat="1" applyFont="1" applyFill="1" applyBorder="1" applyAlignment="1">
      <alignment horizontal="right" wrapText="1"/>
    </xf>
    <xf numFmtId="164" fontId="22" fillId="0" borderId="2" xfId="0" applyFont="1" applyFill="1" applyBorder="1" applyAlignment="1">
      <alignment vertical="top" wrapText="1"/>
    </xf>
    <xf numFmtId="165" fontId="11" fillId="0" borderId="2" xfId="1" applyNumberFormat="1" applyFont="1" applyFill="1" applyBorder="1"/>
    <xf numFmtId="49" fontId="11" fillId="0" borderId="2" xfId="2" applyNumberFormat="1" applyFont="1" applyBorder="1" applyAlignment="1">
      <alignment horizontal="center" vertical="top" wrapText="1"/>
    </xf>
    <xf numFmtId="2" fontId="11" fillId="0" borderId="0" xfId="0" applyNumberFormat="1" applyFont="1" applyFill="1" applyBorder="1" applyAlignment="1">
      <alignment horizontal="right"/>
    </xf>
    <xf numFmtId="49" fontId="20" fillId="0" borderId="6" xfId="0" applyNumberFormat="1" applyFont="1" applyFill="1" applyBorder="1" applyAlignment="1">
      <alignment horizontal="left" vertical="top" wrapText="1"/>
    </xf>
    <xf numFmtId="165" fontId="11" fillId="0" borderId="6" xfId="0" applyNumberFormat="1" applyFont="1" applyFill="1" applyBorder="1" applyAlignment="1"/>
    <xf numFmtId="165" fontId="12" fillId="3" borderId="6" xfId="1" applyNumberFormat="1" applyFont="1" applyFill="1" applyBorder="1"/>
    <xf numFmtId="49" fontId="20" fillId="4" borderId="2" xfId="0" applyNumberFormat="1" applyFont="1" applyFill="1" applyBorder="1" applyAlignment="1">
      <alignment horizontal="center" vertical="top"/>
    </xf>
    <xf numFmtId="49" fontId="19" fillId="4" borderId="13" xfId="0" applyNumberFormat="1" applyFont="1" applyFill="1" applyBorder="1" applyAlignment="1">
      <alignment horizontal="center" vertical="top"/>
    </xf>
    <xf numFmtId="49" fontId="3" fillId="0" borderId="2" xfId="0" applyNumberFormat="1" applyFont="1" applyFill="1" applyBorder="1" applyAlignment="1">
      <alignment vertical="center" wrapText="1"/>
    </xf>
    <xf numFmtId="164" fontId="6" fillId="0" borderId="2" xfId="0" applyNumberFormat="1" applyFont="1" applyFill="1" applyBorder="1" applyAlignment="1">
      <alignment vertical="center" wrapText="1"/>
    </xf>
    <xf numFmtId="164" fontId="3" fillId="0" borderId="2" xfId="0" applyNumberFormat="1" applyFont="1" applyFill="1" applyBorder="1" applyAlignment="1">
      <alignment vertical="center" wrapText="1"/>
    </xf>
    <xf numFmtId="165" fontId="11" fillId="3" borderId="6" xfId="1" applyNumberFormat="1" applyFont="1" applyFill="1" applyBorder="1"/>
    <xf numFmtId="0" fontId="0" fillId="0" borderId="0" xfId="0" applyNumberFormat="1" applyFont="1" applyFill="1" applyAlignment="1">
      <alignment horizontal="left" vertical="top" wrapText="1"/>
    </xf>
    <xf numFmtId="0" fontId="0" fillId="0" borderId="0" xfId="0" applyNumberFormat="1" applyFont="1" applyFill="1" applyAlignment="1">
      <alignment horizontal="right" vertical="top" wrapText="1"/>
    </xf>
    <xf numFmtId="0" fontId="3" fillId="0" borderId="1" xfId="0" applyNumberFormat="1" applyFont="1" applyFill="1" applyBorder="1" applyAlignment="1">
      <alignment horizontal="center" vertical="center" wrapText="1"/>
    </xf>
    <xf numFmtId="164" fontId="29" fillId="4" borderId="2" xfId="0" applyFont="1" applyFill="1" applyBorder="1" applyAlignment="1">
      <alignment wrapText="1"/>
    </xf>
    <xf numFmtId="164" fontId="22" fillId="4" borderId="2" xfId="0" applyFont="1" applyFill="1" applyBorder="1" applyAlignment="1">
      <alignment wrapText="1"/>
    </xf>
    <xf numFmtId="165" fontId="5" fillId="0" borderId="2" xfId="0" applyNumberFormat="1" applyFont="1" applyFill="1" applyBorder="1" applyAlignment="1">
      <alignment wrapText="1"/>
    </xf>
    <xf numFmtId="165" fontId="4" fillId="0" borderId="2" xfId="0" applyNumberFormat="1" applyFont="1" applyFill="1" applyBorder="1" applyAlignment="1">
      <alignment wrapText="1"/>
    </xf>
    <xf numFmtId="165" fontId="12" fillId="0" borderId="2" xfId="1" applyNumberFormat="1" applyFont="1" applyFill="1" applyBorder="1"/>
    <xf numFmtId="165" fontId="1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0" fontId="22" fillId="0" borderId="2" xfId="0" applyNumberFormat="1" applyFont="1" applyFill="1" applyBorder="1" applyAlignment="1">
      <alignment horizontal="center" wrapText="1"/>
    </xf>
    <xf numFmtId="170" fontId="22" fillId="0" borderId="2" xfId="0" applyNumberFormat="1" applyFont="1" applyFill="1" applyBorder="1" applyAlignment="1">
      <alignment horizontal="left" wrapText="1"/>
    </xf>
    <xf numFmtId="49" fontId="22" fillId="0" borderId="2" xfId="0" applyNumberFormat="1" applyFont="1" applyFill="1" applyBorder="1" applyAlignment="1">
      <alignment horizontal="center"/>
    </xf>
    <xf numFmtId="49" fontId="22" fillId="0" borderId="2" xfId="0" applyNumberFormat="1" applyFont="1" applyFill="1" applyBorder="1" applyAlignment="1">
      <alignment horizontal="center" wrapText="1"/>
    </xf>
    <xf numFmtId="164" fontId="20" fillId="0" borderId="2" xfId="0" applyFont="1" applyFill="1" applyBorder="1" applyAlignment="1">
      <alignment wrapText="1"/>
    </xf>
    <xf numFmtId="164" fontId="20" fillId="0" borderId="2" xfId="0" applyFont="1" applyFill="1" applyBorder="1" applyAlignment="1">
      <alignment vertical="top" wrapText="1"/>
    </xf>
    <xf numFmtId="0" fontId="3" fillId="0" borderId="2" xfId="0" applyNumberFormat="1" applyFont="1" applyFill="1" applyBorder="1" applyAlignment="1">
      <alignment horizontal="center" vertical="top" wrapText="1"/>
    </xf>
    <xf numFmtId="49" fontId="5" fillId="0" borderId="2" xfId="0" applyNumberFormat="1" applyFont="1" applyFill="1" applyBorder="1" applyAlignment="1">
      <alignment vertical="top" wrapText="1"/>
    </xf>
    <xf numFmtId="0" fontId="5" fillId="0" borderId="2" xfId="0" applyNumberFormat="1" applyFont="1" applyFill="1" applyBorder="1" applyAlignment="1">
      <alignment vertical="top" wrapText="1"/>
    </xf>
    <xf numFmtId="0" fontId="6" fillId="0" borderId="2" xfId="5" applyNumberFormat="1" applyFont="1" applyFill="1" applyBorder="1" applyAlignment="1">
      <alignment horizontal="left" vertical="top" wrapText="1"/>
    </xf>
    <xf numFmtId="0" fontId="19" fillId="0" borderId="2" xfId="0" applyNumberFormat="1" applyFont="1" applyFill="1" applyBorder="1" applyAlignment="1">
      <alignment horizontal="center" wrapText="1"/>
    </xf>
    <xf numFmtId="164" fontId="19" fillId="0" borderId="2" xfId="0" applyFont="1" applyFill="1" applyBorder="1" applyAlignment="1">
      <alignment horizontal="center" wrapText="1"/>
    </xf>
    <xf numFmtId="49" fontId="20" fillId="0" borderId="2" xfId="0" applyNumberFormat="1" applyFont="1" applyFill="1" applyBorder="1" applyAlignment="1">
      <alignment horizontal="center" wrapText="1"/>
    </xf>
    <xf numFmtId="164" fontId="32" fillId="0" borderId="2" xfId="0" applyFont="1" applyFill="1" applyBorder="1" applyAlignment="1">
      <alignment horizontal="center" wrapText="1"/>
    </xf>
    <xf numFmtId="0" fontId="20" fillId="0" borderId="2" xfId="0" applyNumberFormat="1" applyFont="1" applyFill="1" applyBorder="1" applyAlignment="1">
      <alignment horizontal="center" wrapText="1"/>
    </xf>
    <xf numFmtId="164" fontId="20" fillId="0" borderId="2" xfId="0" applyFont="1" applyFill="1" applyBorder="1" applyAlignment="1">
      <alignment horizontal="center" wrapText="1"/>
    </xf>
    <xf numFmtId="170" fontId="20" fillId="0" borderId="2" xfId="0" applyNumberFormat="1" applyFont="1" applyFill="1" applyBorder="1" applyAlignment="1">
      <alignment horizontal="center" wrapText="1"/>
    </xf>
    <xf numFmtId="164" fontId="6" fillId="0" borderId="2" xfId="0" applyFont="1" applyFill="1" applyBorder="1" applyAlignment="1">
      <alignment wrapText="1"/>
    </xf>
    <xf numFmtId="49" fontId="6" fillId="3" borderId="2" xfId="0" applyNumberFormat="1" applyFont="1" applyFill="1" applyBorder="1" applyAlignment="1">
      <alignment vertical="top" wrapText="1"/>
    </xf>
    <xf numFmtId="165" fontId="20" fillId="0" borderId="2" xfId="0" applyNumberFormat="1" applyFont="1" applyFill="1" applyBorder="1" applyAlignment="1">
      <alignment horizontal="right" wrapText="1"/>
    </xf>
    <xf numFmtId="165" fontId="11" fillId="0" borderId="2" xfId="0" applyNumberFormat="1" applyFont="1" applyFill="1" applyBorder="1" applyAlignment="1">
      <alignment horizontal="right" wrapText="1"/>
    </xf>
    <xf numFmtId="0" fontId="3" fillId="0" borderId="2" xfId="0" applyNumberFormat="1" applyFont="1" applyFill="1" applyBorder="1" applyAlignment="1">
      <alignment horizontal="center" vertical="center" wrapText="1"/>
    </xf>
    <xf numFmtId="49" fontId="6" fillId="0" borderId="2" xfId="0" applyNumberFormat="1" applyFont="1" applyFill="1" applyBorder="1" applyAlignment="1">
      <alignment vertical="center" wrapText="1"/>
    </xf>
    <xf numFmtId="0" fontId="6" fillId="3" borderId="2" xfId="0" applyNumberFormat="1" applyFont="1" applyFill="1" applyBorder="1" applyAlignment="1">
      <alignment horizontal="left" wrapText="1"/>
    </xf>
    <xf numFmtId="164" fontId="13" fillId="0" borderId="0" xfId="0" applyFont="1" applyFill="1" applyAlignment="1">
      <alignment horizontal="center" vertical="top" wrapText="1"/>
    </xf>
    <xf numFmtId="164" fontId="12" fillId="0" borderId="2" xfId="0" applyFont="1" applyFill="1" applyBorder="1" applyAlignment="1">
      <alignment horizontal="center" vertical="center"/>
    </xf>
    <xf numFmtId="165" fontId="12" fillId="0" borderId="2" xfId="0" applyNumberFormat="1" applyFont="1" applyFill="1" applyBorder="1" applyAlignment="1">
      <alignment horizontal="center" vertical="center"/>
    </xf>
    <xf numFmtId="0" fontId="11" fillId="0" borderId="0" xfId="0" applyNumberFormat="1" applyFont="1" applyFill="1" applyBorder="1" applyAlignment="1">
      <alignment horizontal="left" vertical="top" wrapText="1"/>
    </xf>
    <xf numFmtId="0" fontId="11" fillId="0" borderId="0" xfId="0" applyNumberFormat="1" applyFont="1" applyFill="1" applyBorder="1" applyAlignment="1">
      <alignment horizontal="left" vertical="top"/>
    </xf>
    <xf numFmtId="49" fontId="11" fillId="3" borderId="0" xfId="0" applyNumberFormat="1" applyFont="1" applyFill="1" applyBorder="1" applyAlignment="1">
      <alignment horizontal="left" vertical="top"/>
    </xf>
    <xf numFmtId="49" fontId="0" fillId="3" borderId="0" xfId="0" applyNumberFormat="1" applyFont="1" applyFill="1" applyAlignment="1">
      <alignment horizontal="left" vertical="top"/>
    </xf>
    <xf numFmtId="0" fontId="6" fillId="0" borderId="0" xfId="0" applyNumberFormat="1" applyFont="1" applyFill="1" applyAlignment="1">
      <alignment horizontal="left" vertical="top" wrapText="1"/>
    </xf>
    <xf numFmtId="0" fontId="0" fillId="0" borderId="0" xfId="0" applyNumberFormat="1" applyFont="1" applyFill="1" applyAlignment="1">
      <alignment horizontal="left" vertical="top" wrapText="1"/>
    </xf>
    <xf numFmtId="0" fontId="2" fillId="0" borderId="0" xfId="0" applyNumberFormat="1" applyFont="1" applyFill="1" applyAlignment="1">
      <alignment horizontal="center" vertical="top" wrapText="1"/>
    </xf>
    <xf numFmtId="0" fontId="0" fillId="0" borderId="0" xfId="0" applyNumberFormat="1" applyFont="1" applyFill="1" applyAlignment="1">
      <alignment horizontal="right" vertical="top"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49" fontId="6" fillId="3" borderId="0" xfId="0" applyNumberFormat="1" applyFont="1" applyFill="1" applyAlignment="1">
      <alignment horizontal="left" vertical="top" wrapText="1"/>
    </xf>
    <xf numFmtId="49" fontId="0" fillId="3" borderId="0" xfId="0" applyNumberFormat="1" applyFont="1" applyFill="1" applyAlignment="1">
      <alignment horizontal="left" vertical="top" wrapText="1"/>
    </xf>
    <xf numFmtId="0" fontId="3" fillId="0" borderId="1" xfId="0" applyNumberFormat="1" applyFont="1" applyFill="1" applyBorder="1" applyAlignment="1">
      <alignment horizontal="center" vertical="center" wrapText="1"/>
    </xf>
    <xf numFmtId="0" fontId="6" fillId="3" borderId="0" xfId="0" applyNumberFormat="1" applyFont="1" applyFill="1" applyAlignment="1">
      <alignment horizontal="left" vertical="top" wrapText="1"/>
    </xf>
    <xf numFmtId="164" fontId="0" fillId="3" borderId="0" xfId="0" applyNumberFormat="1" applyFont="1" applyFill="1" applyAlignment="1">
      <alignment horizontal="left" vertical="top" wrapText="1"/>
    </xf>
    <xf numFmtId="165" fontId="11" fillId="0" borderId="0" xfId="0" applyNumberFormat="1" applyFont="1" applyFill="1" applyBorder="1" applyAlignment="1">
      <alignment horizontal="left" vertical="top" wrapText="1"/>
    </xf>
    <xf numFmtId="165" fontId="11" fillId="0" borderId="0" xfId="0" applyNumberFormat="1" applyFont="1" applyFill="1" applyBorder="1" applyAlignment="1">
      <alignment horizontal="left" vertical="top"/>
    </xf>
    <xf numFmtId="164" fontId="13" fillId="0" borderId="0" xfId="0" applyFont="1" applyFill="1" applyAlignment="1">
      <alignment horizontal="center" vertical="center" wrapText="1"/>
    </xf>
    <xf numFmtId="165" fontId="11" fillId="3" borderId="0" xfId="0" applyNumberFormat="1" applyFont="1" applyFill="1" applyBorder="1" applyAlignment="1">
      <alignment horizontal="left" vertical="top"/>
    </xf>
    <xf numFmtId="164" fontId="0" fillId="3" borderId="0" xfId="0" applyNumberFormat="1" applyFont="1" applyFill="1" applyAlignment="1">
      <alignment horizontal="left" vertical="top"/>
    </xf>
    <xf numFmtId="49" fontId="13" fillId="0" borderId="0" xfId="0" applyNumberFormat="1" applyFont="1" applyFill="1" applyAlignment="1">
      <alignment horizontal="center" vertical="center" wrapText="1"/>
    </xf>
    <xf numFmtId="0" fontId="15" fillId="0" borderId="0" xfId="2" applyFont="1" applyBorder="1" applyAlignment="1">
      <alignment horizontal="left" vertical="top" wrapText="1"/>
    </xf>
    <xf numFmtId="0" fontId="15" fillId="0" borderId="0" xfId="2" applyFont="1" applyBorder="1" applyAlignment="1">
      <alignment horizontal="left" vertical="top"/>
    </xf>
    <xf numFmtId="0" fontId="13" fillId="0" borderId="2" xfId="2" applyFont="1" applyBorder="1" applyAlignment="1">
      <alignment horizontal="center" vertical="center"/>
    </xf>
    <xf numFmtId="0" fontId="16" fillId="0" borderId="2" xfId="2" applyFont="1" applyFill="1" applyBorder="1" applyAlignment="1">
      <alignment horizontal="center" vertical="center" wrapText="1"/>
    </xf>
    <xf numFmtId="165" fontId="15" fillId="4" borderId="0" xfId="2" applyNumberFormat="1" applyFont="1" applyFill="1" applyBorder="1" applyAlignment="1">
      <alignment horizontal="center"/>
    </xf>
    <xf numFmtId="0" fontId="13" fillId="0" borderId="0" xfId="2" applyFont="1" applyBorder="1" applyAlignment="1">
      <alignment horizontal="center" vertical="top" wrapText="1"/>
    </xf>
    <xf numFmtId="0" fontId="15" fillId="3" borderId="0" xfId="2" applyFont="1" applyFill="1" applyBorder="1" applyAlignment="1">
      <alignment wrapText="1"/>
    </xf>
    <xf numFmtId="164" fontId="31" fillId="3" borderId="0" xfId="0" applyNumberFormat="1" applyFont="1" applyFill="1" applyAlignment="1">
      <alignment wrapText="1"/>
    </xf>
    <xf numFmtId="0" fontId="12" fillId="0" borderId="2" xfId="2" applyFont="1" applyBorder="1" applyAlignment="1">
      <alignment horizontal="left" wrapText="1"/>
    </xf>
    <xf numFmtId="165" fontId="12" fillId="0" borderId="3" xfId="2" applyNumberFormat="1" applyFont="1" applyBorder="1" applyAlignment="1">
      <alignment horizontal="center" wrapText="1"/>
    </xf>
    <xf numFmtId="164" fontId="0" fillId="0" borderId="5" xfId="0" applyNumberFormat="1" applyFont="1" applyFill="1" applyBorder="1" applyAlignment="1">
      <alignment horizontal="center" wrapText="1"/>
    </xf>
    <xf numFmtId="165" fontId="11" fillId="0" borderId="3" xfId="2" applyNumberFormat="1" applyFont="1" applyBorder="1" applyAlignment="1">
      <alignment horizontal="center" wrapText="1"/>
    </xf>
    <xf numFmtId="0" fontId="14" fillId="0" borderId="2" xfId="2" applyFont="1" applyBorder="1" applyAlignment="1">
      <alignment vertical="justify" wrapText="1"/>
    </xf>
    <xf numFmtId="165" fontId="14" fillId="0" borderId="3" xfId="2" applyNumberFormat="1" applyFont="1" applyBorder="1" applyAlignment="1">
      <alignment horizontal="center" wrapText="1"/>
    </xf>
    <xf numFmtId="0" fontId="11" fillId="0" borderId="2" xfId="2" applyFont="1" applyBorder="1" applyAlignment="1">
      <alignment wrapText="1"/>
    </xf>
    <xf numFmtId="0" fontId="14" fillId="0" borderId="3" xfId="2" applyFont="1" applyBorder="1" applyAlignment="1">
      <alignment horizontal="left" vertical="justify" wrapText="1"/>
    </xf>
    <xf numFmtId="0" fontId="14" fillId="0" borderId="4" xfId="2" applyFont="1" applyBorder="1" applyAlignment="1">
      <alignment horizontal="left" vertical="justify" wrapText="1"/>
    </xf>
    <xf numFmtId="0" fontId="14" fillId="0" borderId="5" xfId="2" applyFont="1" applyBorder="1" applyAlignment="1">
      <alignment horizontal="left" vertical="justify" wrapText="1"/>
    </xf>
    <xf numFmtId="165" fontId="11" fillId="4" borderId="2" xfId="2" applyNumberFormat="1" applyFont="1" applyFill="1" applyBorder="1" applyAlignment="1">
      <alignment horizontal="center"/>
    </xf>
    <xf numFmtId="165" fontId="14" fillId="0" borderId="2" xfId="2" applyNumberFormat="1" applyFont="1" applyBorder="1" applyAlignment="1">
      <alignment horizontal="center"/>
    </xf>
    <xf numFmtId="164" fontId="6" fillId="0" borderId="5" xfId="0" applyNumberFormat="1" applyFont="1" applyFill="1" applyBorder="1" applyAlignment="1">
      <alignment horizontal="center" wrapText="1"/>
    </xf>
    <xf numFmtId="0" fontId="23" fillId="0" borderId="2" xfId="2" applyFont="1" applyBorder="1" applyAlignment="1">
      <alignment horizontal="center" wrapText="1"/>
    </xf>
    <xf numFmtId="0" fontId="23" fillId="0" borderId="2" xfId="2" applyFont="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5" xfId="2" applyFont="1" applyBorder="1" applyAlignment="1">
      <alignment horizontal="center" vertical="center"/>
    </xf>
    <xf numFmtId="0" fontId="12" fillId="0" borderId="3" xfId="2" applyFont="1" applyBorder="1" applyAlignment="1">
      <alignment horizontal="center" vertical="center" wrapText="1"/>
    </xf>
    <xf numFmtId="0" fontId="12" fillId="0" borderId="5" xfId="2" applyFont="1" applyBorder="1" applyAlignment="1">
      <alignment horizontal="center" vertical="center" wrapText="1"/>
    </xf>
    <xf numFmtId="0" fontId="15" fillId="5" borderId="0" xfId="2" applyFont="1" applyFill="1" applyBorder="1" applyAlignment="1">
      <alignment horizontal="left" wrapText="1"/>
    </xf>
    <xf numFmtId="164" fontId="0" fillId="5" borderId="0" xfId="0" applyNumberFormat="1" applyFont="1" applyFill="1" applyAlignment="1">
      <alignment horizontal="left" wrapText="1"/>
    </xf>
  </cellXfs>
  <cellStyles count="11">
    <cellStyle name="Normal" xfId="4"/>
    <cellStyle name="Обычный" xfId="0" builtinId="0"/>
    <cellStyle name="Обычный 2" xfId="2"/>
    <cellStyle name="Обычный 3" xfId="5"/>
    <cellStyle name="Обычный 4" xfId="9"/>
    <cellStyle name="Обычный 5" xfId="7"/>
    <cellStyle name="Обычный 6" xfId="8"/>
    <cellStyle name="Обычный 7" xfId="3"/>
    <cellStyle name="Стиль 1" xfId="1"/>
    <cellStyle name="Финансовый 2" xfId="10"/>
    <cellStyle name="Финансовый 3" xfId="6"/>
  </cellStyles>
  <dxfs count="552">
    <dxf>
      <fill>
        <patternFill>
          <bgColor indexed="9"/>
        </patternFill>
      </fill>
    </dxf>
    <dxf>
      <fill>
        <patternFill>
          <bgColor indexed="9"/>
        </patternFill>
      </fill>
    </dxf>
    <dxf>
      <fill>
        <patternFill>
          <bgColor indexed="9"/>
        </patternFill>
      </fill>
    </dxf>
    <dxf>
      <fill>
        <patternFill>
          <bgColor indexed="9"/>
        </patternFill>
      </fill>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ill>
        <patternFill>
          <bgColor indexed="9"/>
        </patternFill>
      </fill>
    </dxf>
  </dxfs>
  <tableStyles count="0" defaultTableStyle="TableStyleMedium9" defaultPivotStyle="PivotStyleLight16"/>
  <colors>
    <mruColors>
      <color rgb="FF00E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abSelected="1" view="pageBreakPreview" zoomScaleSheetLayoutView="100" workbookViewId="0">
      <selection activeCell="C23" sqref="C23"/>
    </sheetView>
  </sheetViews>
  <sheetFormatPr defaultRowHeight="15.75" x14ac:dyDescent="0.2"/>
  <cols>
    <col min="1" max="1" width="24.33203125" style="9" customWidth="1"/>
    <col min="2" max="2" width="66.83203125" style="12" customWidth="1"/>
    <col min="3" max="4" width="14.5" style="12" customWidth="1"/>
    <col min="5" max="5" width="15.1640625" style="10" customWidth="1"/>
    <col min="6" max="6" width="52.83203125" style="167" customWidth="1"/>
    <col min="7" max="7" width="18.6640625" style="10" customWidth="1"/>
    <col min="8" max="8" width="17" style="11" customWidth="1"/>
    <col min="9" max="9" width="13.83203125" style="12" bestFit="1" customWidth="1"/>
    <col min="10" max="10" width="12.5" style="12" bestFit="1" customWidth="1"/>
    <col min="11" max="16384" width="9.33203125" style="12"/>
  </cols>
  <sheetData>
    <row r="1" spans="1:9" x14ac:dyDescent="0.25">
      <c r="B1" s="8"/>
      <c r="C1" s="251" t="s">
        <v>546</v>
      </c>
      <c r="D1" s="252"/>
      <c r="E1" s="252"/>
      <c r="F1" s="166"/>
    </row>
    <row r="2" spans="1:9" x14ac:dyDescent="0.25">
      <c r="B2" s="8"/>
      <c r="C2" s="252"/>
      <c r="D2" s="252"/>
      <c r="E2" s="252"/>
      <c r="F2" s="166"/>
    </row>
    <row r="3" spans="1:9" x14ac:dyDescent="0.25">
      <c r="B3" s="8"/>
      <c r="C3" s="252"/>
      <c r="D3" s="252"/>
      <c r="E3" s="252"/>
      <c r="F3" s="166"/>
    </row>
    <row r="4" spans="1:9" ht="33.75" customHeight="1" x14ac:dyDescent="0.25">
      <c r="B4" s="8"/>
      <c r="C4" s="252"/>
      <c r="D4" s="252"/>
      <c r="E4" s="252"/>
      <c r="F4" s="162"/>
    </row>
    <row r="5" spans="1:9" ht="12.75" customHeight="1" x14ac:dyDescent="0.2">
      <c r="C5" s="252"/>
      <c r="D5" s="252"/>
      <c r="E5" s="252"/>
      <c r="F5" s="166"/>
    </row>
    <row r="6" spans="1:9" ht="12.75" customHeight="1" x14ac:dyDescent="0.2">
      <c r="C6" s="253" t="s">
        <v>547</v>
      </c>
      <c r="D6" s="254"/>
      <c r="E6" s="254"/>
      <c r="F6" s="166"/>
    </row>
    <row r="7" spans="1:9" ht="49.5" customHeight="1" x14ac:dyDescent="0.2">
      <c r="A7" s="248" t="s">
        <v>548</v>
      </c>
      <c r="B7" s="248"/>
      <c r="C7" s="248"/>
      <c r="D7" s="248"/>
      <c r="E7" s="248"/>
      <c r="F7" s="162"/>
    </row>
    <row r="8" spans="1:9" x14ac:dyDescent="0.2">
      <c r="A8" s="13"/>
      <c r="B8" s="14"/>
      <c r="C8" s="14"/>
      <c r="D8" s="14"/>
      <c r="E8" s="15" t="s">
        <v>1</v>
      </c>
    </row>
    <row r="9" spans="1:9" s="18" customFormat="1" x14ac:dyDescent="0.2">
      <c r="A9" s="249" t="s">
        <v>25</v>
      </c>
      <c r="B9" s="249" t="s">
        <v>2</v>
      </c>
      <c r="C9" s="250" t="s">
        <v>7</v>
      </c>
      <c r="D9" s="250"/>
      <c r="E9" s="250"/>
      <c r="F9" s="163"/>
      <c r="G9" s="16" t="s">
        <v>102</v>
      </c>
      <c r="H9" s="17"/>
    </row>
    <row r="10" spans="1:9" s="18" customFormat="1" ht="23.25" customHeight="1" x14ac:dyDescent="0.2">
      <c r="A10" s="249"/>
      <c r="B10" s="249"/>
      <c r="C10" s="26" t="s">
        <v>428</v>
      </c>
      <c r="D10" s="26" t="s">
        <v>429</v>
      </c>
      <c r="E10" s="222" t="s">
        <v>430</v>
      </c>
      <c r="F10" s="163"/>
      <c r="G10" s="94">
        <v>2023</v>
      </c>
      <c r="H10" s="94" t="s">
        <v>429</v>
      </c>
      <c r="I10" s="94" t="s">
        <v>430</v>
      </c>
    </row>
    <row r="11" spans="1:9" s="20" customFormat="1" x14ac:dyDescent="0.2">
      <c r="A11" s="19">
        <v>1</v>
      </c>
      <c r="B11" s="19">
        <v>2</v>
      </c>
      <c r="C11" s="19" t="s">
        <v>10</v>
      </c>
      <c r="D11" s="19" t="s">
        <v>11</v>
      </c>
      <c r="E11" s="19" t="s">
        <v>12</v>
      </c>
      <c r="F11" s="164"/>
      <c r="G11" s="16">
        <v>38369.5</v>
      </c>
      <c r="H11" s="153">
        <v>11092.8</v>
      </c>
      <c r="I11" s="204">
        <f>H11/G11*100</f>
        <v>28.910462737330427</v>
      </c>
    </row>
    <row r="12" spans="1:9" s="24" customFormat="1" x14ac:dyDescent="0.2">
      <c r="A12" s="64" t="s">
        <v>32</v>
      </c>
      <c r="B12" s="76" t="s">
        <v>60</v>
      </c>
      <c r="C12" s="62">
        <f>C13+C74</f>
        <v>272023.7</v>
      </c>
      <c r="D12" s="62">
        <f>D13+D74</f>
        <v>36270.899999999994</v>
      </c>
      <c r="E12" s="62">
        <f>D12/C12*100</f>
        <v>13.333727906796353</v>
      </c>
      <c r="F12" s="165"/>
      <c r="G12" s="22">
        <f>G11+C12</f>
        <v>310393.2</v>
      </c>
      <c r="H12" s="22">
        <f>H11+D12</f>
        <v>47363.7</v>
      </c>
      <c r="I12" s="204">
        <f>H12/G12*100</f>
        <v>15.259258256946348</v>
      </c>
    </row>
    <row r="13" spans="1:9" s="24" customFormat="1" ht="25.5" x14ac:dyDescent="0.2">
      <c r="A13" s="64" t="s">
        <v>33</v>
      </c>
      <c r="B13" s="77" t="s">
        <v>61</v>
      </c>
      <c r="C13" s="62">
        <f>C14+C19+C40+C65+C76+C81</f>
        <v>272023.7</v>
      </c>
      <c r="D13" s="62">
        <f>D14+D19+D40+D65+D76+D81</f>
        <v>36270.899999999994</v>
      </c>
      <c r="E13" s="62">
        <f t="shared" ref="E13:E83" si="0">D13/C13*100</f>
        <v>13.333727906796353</v>
      </c>
      <c r="F13" s="165"/>
      <c r="G13" s="22"/>
      <c r="H13" s="23"/>
    </row>
    <row r="14" spans="1:9" s="24" customFormat="1" x14ac:dyDescent="0.2">
      <c r="A14" s="65" t="s">
        <v>34</v>
      </c>
      <c r="B14" s="93" t="s">
        <v>62</v>
      </c>
      <c r="C14" s="62">
        <f>C15+C17</f>
        <v>70448.399999999994</v>
      </c>
      <c r="D14" s="62">
        <f t="shared" ref="D14" si="1">D15+D17</f>
        <v>22112.1</v>
      </c>
      <c r="E14" s="62">
        <f t="shared" si="0"/>
        <v>31.387653942460013</v>
      </c>
      <c r="F14" s="165"/>
      <c r="G14" s="22"/>
      <c r="H14" s="23"/>
    </row>
    <row r="15" spans="1:9" s="24" customFormat="1" x14ac:dyDescent="0.2">
      <c r="A15" s="65" t="s">
        <v>35</v>
      </c>
      <c r="B15" s="80" t="s">
        <v>63</v>
      </c>
      <c r="C15" s="62">
        <f>C16</f>
        <v>70448.399999999994</v>
      </c>
      <c r="D15" s="62">
        <f t="shared" ref="D15" si="2">D16</f>
        <v>22112.1</v>
      </c>
      <c r="E15" s="62">
        <f t="shared" si="0"/>
        <v>31.387653942460013</v>
      </c>
      <c r="F15" s="165"/>
      <c r="G15" s="22"/>
      <c r="H15" s="23"/>
    </row>
    <row r="16" spans="1:9" s="24" customFormat="1" ht="37.5" customHeight="1" x14ac:dyDescent="0.2">
      <c r="A16" s="66" t="s">
        <v>36</v>
      </c>
      <c r="B16" s="79" t="s">
        <v>64</v>
      </c>
      <c r="C16" s="25">
        <v>70448.399999999994</v>
      </c>
      <c r="D16" s="25">
        <v>22112.1</v>
      </c>
      <c r="E16" s="25">
        <f t="shared" si="0"/>
        <v>31.387653942460013</v>
      </c>
      <c r="F16" s="165"/>
      <c r="G16" s="22"/>
      <c r="H16" s="23"/>
    </row>
    <row r="17" spans="1:8" s="24" customFormat="1" ht="0.75" customHeight="1" x14ac:dyDescent="0.2">
      <c r="A17" s="65" t="s">
        <v>37</v>
      </c>
      <c r="B17" s="81" t="s">
        <v>65</v>
      </c>
      <c r="C17" s="62">
        <v>0</v>
      </c>
      <c r="D17" s="62">
        <v>0</v>
      </c>
      <c r="E17" s="62" t="e">
        <f t="shared" si="0"/>
        <v>#DIV/0!</v>
      </c>
      <c r="F17" s="165"/>
      <c r="G17" s="22"/>
      <c r="H17" s="23"/>
    </row>
    <row r="18" spans="1:8" s="24" customFormat="1" ht="0.75" customHeight="1" x14ac:dyDescent="0.2">
      <c r="A18" s="66" t="s">
        <v>38</v>
      </c>
      <c r="B18" s="78" t="s">
        <v>66</v>
      </c>
      <c r="C18" s="25">
        <v>2725.4</v>
      </c>
      <c r="D18" s="25">
        <v>681.3</v>
      </c>
      <c r="E18" s="25">
        <f t="shared" si="0"/>
        <v>24.998165406912744</v>
      </c>
      <c r="F18" s="165"/>
      <c r="G18" s="22"/>
      <c r="H18" s="23"/>
    </row>
    <row r="19" spans="1:8" s="24" customFormat="1" ht="25.5" x14ac:dyDescent="0.2">
      <c r="A19" s="64" t="s">
        <v>39</v>
      </c>
      <c r="B19" s="80" t="s">
        <v>67</v>
      </c>
      <c r="C19" s="62">
        <f>C22+C24+C28+C30+C38+C32+C34+C26+C36+C20</f>
        <v>66806.199999999983</v>
      </c>
      <c r="D19" s="62">
        <f>D22+D24+D28+D30+D38+D32+D34+D26+D36+D20</f>
        <v>5991</v>
      </c>
      <c r="E19" s="62">
        <f t="shared" si="0"/>
        <v>8.9677305399798257</v>
      </c>
      <c r="F19" s="165"/>
      <c r="G19" s="22"/>
      <c r="H19" s="23"/>
    </row>
    <row r="20" spans="1:8" s="24" customFormat="1" ht="25.5" hidden="1" x14ac:dyDescent="0.2">
      <c r="A20" s="67" t="s">
        <v>499</v>
      </c>
      <c r="B20" s="80" t="s">
        <v>497</v>
      </c>
      <c r="C20" s="62">
        <f>C21</f>
        <v>0</v>
      </c>
      <c r="D20" s="62">
        <f>D21</f>
        <v>0</v>
      </c>
      <c r="E20" s="62" t="e">
        <f t="shared" si="0"/>
        <v>#DIV/0!</v>
      </c>
      <c r="F20" s="165"/>
      <c r="G20" s="22"/>
      <c r="H20" s="23"/>
    </row>
    <row r="21" spans="1:8" s="24" customFormat="1" ht="45" hidden="1" customHeight="1" x14ac:dyDescent="0.2">
      <c r="A21" s="68" t="s">
        <v>500</v>
      </c>
      <c r="B21" s="78" t="s">
        <v>498</v>
      </c>
      <c r="C21" s="25">
        <v>0</v>
      </c>
      <c r="D21" s="25">
        <v>0</v>
      </c>
      <c r="E21" s="25" t="e">
        <f t="shared" si="0"/>
        <v>#DIV/0!</v>
      </c>
      <c r="F21" s="165"/>
      <c r="G21" s="22"/>
      <c r="H21" s="23"/>
    </row>
    <row r="22" spans="1:8" s="24" customFormat="1" ht="39" customHeight="1" x14ac:dyDescent="0.2">
      <c r="A22" s="67" t="s">
        <v>40</v>
      </c>
      <c r="B22" s="81" t="s">
        <v>68</v>
      </c>
      <c r="C22" s="62">
        <f>C23</f>
        <v>2355.6999999999998</v>
      </c>
      <c r="D22" s="62">
        <f>D23</f>
        <v>474.4</v>
      </c>
      <c r="E22" s="62">
        <f t="shared" si="0"/>
        <v>20.138387740374412</v>
      </c>
      <c r="F22" s="165"/>
      <c r="G22" s="22"/>
      <c r="H22" s="23"/>
    </row>
    <row r="23" spans="1:8" s="24" customFormat="1" ht="49.5" customHeight="1" x14ac:dyDescent="0.2">
      <c r="A23" s="68" t="s">
        <v>41</v>
      </c>
      <c r="B23" s="79" t="s">
        <v>69</v>
      </c>
      <c r="C23" s="25">
        <v>2355.6999999999998</v>
      </c>
      <c r="D23" s="25">
        <v>474.4</v>
      </c>
      <c r="E23" s="25">
        <f t="shared" si="0"/>
        <v>20.138387740374412</v>
      </c>
      <c r="F23" s="165"/>
      <c r="G23" s="22"/>
      <c r="H23" s="23"/>
    </row>
    <row r="24" spans="1:8" s="24" customFormat="1" ht="0.75" hidden="1" customHeight="1" x14ac:dyDescent="0.2">
      <c r="A24" s="68" t="s">
        <v>42</v>
      </c>
      <c r="B24" s="83" t="s">
        <v>87</v>
      </c>
      <c r="C24" s="25">
        <f>C25</f>
        <v>0</v>
      </c>
      <c r="D24" s="25">
        <f t="shared" ref="D24" si="3">D25</f>
        <v>0</v>
      </c>
      <c r="E24" s="25" t="e">
        <f t="shared" si="0"/>
        <v>#DIV/0!</v>
      </c>
      <c r="F24" s="165"/>
      <c r="G24" s="22"/>
      <c r="H24" s="23"/>
    </row>
    <row r="25" spans="1:8" s="24" customFormat="1" ht="0.75" hidden="1" customHeight="1" x14ac:dyDescent="0.2">
      <c r="A25" s="68" t="s">
        <v>43</v>
      </c>
      <c r="B25" s="83" t="s">
        <v>70</v>
      </c>
      <c r="C25" s="25">
        <v>0</v>
      </c>
      <c r="D25" s="25">
        <v>0</v>
      </c>
      <c r="E25" s="25" t="e">
        <f t="shared" si="0"/>
        <v>#DIV/0!</v>
      </c>
      <c r="F25" s="165"/>
      <c r="G25" s="22"/>
      <c r="H25" s="23"/>
    </row>
    <row r="26" spans="1:8" s="24" customFormat="1" ht="37.5" hidden="1" customHeight="1" x14ac:dyDescent="0.2">
      <c r="A26" s="67" t="s">
        <v>537</v>
      </c>
      <c r="B26" s="81" t="s">
        <v>555</v>
      </c>
      <c r="C26" s="62">
        <f>C27</f>
        <v>0</v>
      </c>
      <c r="D26" s="62">
        <f>D27</f>
        <v>0</v>
      </c>
      <c r="E26" s="62" t="e">
        <f t="shared" ref="E26" si="4">D26/C26*100</f>
        <v>#DIV/0!</v>
      </c>
      <c r="F26" s="165"/>
      <c r="G26" s="22"/>
      <c r="H26" s="23"/>
    </row>
    <row r="27" spans="1:8" s="24" customFormat="1" ht="39.75" hidden="1" customHeight="1" x14ac:dyDescent="0.2">
      <c r="A27" s="68" t="s">
        <v>554</v>
      </c>
      <c r="B27" s="79" t="s">
        <v>469</v>
      </c>
      <c r="C27" s="25"/>
      <c r="D27" s="25"/>
      <c r="E27" s="25">
        <v>0</v>
      </c>
      <c r="F27" s="165"/>
      <c r="G27" s="22"/>
      <c r="H27" s="23"/>
    </row>
    <row r="28" spans="1:8" s="24" customFormat="1" ht="25.5" x14ac:dyDescent="0.2">
      <c r="A28" s="69" t="s">
        <v>549</v>
      </c>
      <c r="B28" s="82" t="s">
        <v>550</v>
      </c>
      <c r="C28" s="62">
        <f>C29</f>
        <v>30870.1</v>
      </c>
      <c r="D28" s="62">
        <f t="shared" ref="D28" si="5">D29</f>
        <v>0</v>
      </c>
      <c r="E28" s="62">
        <f t="shared" si="0"/>
        <v>0</v>
      </c>
      <c r="F28" s="165"/>
      <c r="G28" s="22"/>
      <c r="H28" s="23"/>
    </row>
    <row r="29" spans="1:8" s="24" customFormat="1" ht="24.75" customHeight="1" x14ac:dyDescent="0.2">
      <c r="A29" s="70" t="s">
        <v>549</v>
      </c>
      <c r="B29" s="83" t="s">
        <v>551</v>
      </c>
      <c r="C29" s="25">
        <v>30870.1</v>
      </c>
      <c r="D29" s="25">
        <v>0</v>
      </c>
      <c r="E29" s="25">
        <f t="shared" si="0"/>
        <v>0</v>
      </c>
      <c r="F29" s="165"/>
      <c r="G29" s="22"/>
      <c r="H29" s="23"/>
    </row>
    <row r="30" spans="1:8" s="24" customFormat="1" hidden="1" x14ac:dyDescent="0.2">
      <c r="A30" s="208" t="s">
        <v>44</v>
      </c>
      <c r="B30" s="78" t="s">
        <v>71</v>
      </c>
      <c r="C30" s="25">
        <f>C31</f>
        <v>0</v>
      </c>
      <c r="D30" s="25">
        <f t="shared" ref="D30" si="6">D31</f>
        <v>0</v>
      </c>
      <c r="E30" s="25" t="e">
        <f t="shared" si="0"/>
        <v>#DIV/0!</v>
      </c>
      <c r="F30" s="165"/>
      <c r="G30" s="22"/>
      <c r="H30" s="23"/>
    </row>
    <row r="31" spans="1:8" s="24" customFormat="1" ht="0.75" customHeight="1" x14ac:dyDescent="0.2">
      <c r="A31" s="66" t="s">
        <v>45</v>
      </c>
      <c r="B31" s="78" t="s">
        <v>72</v>
      </c>
      <c r="C31" s="25">
        <v>0</v>
      </c>
      <c r="D31" s="25">
        <v>0</v>
      </c>
      <c r="E31" s="25" t="e">
        <f t="shared" si="0"/>
        <v>#DIV/0!</v>
      </c>
      <c r="F31" s="165"/>
      <c r="G31" s="22"/>
      <c r="H31" s="23"/>
    </row>
    <row r="32" spans="1:8" s="24" customFormat="1" ht="24" customHeight="1" x14ac:dyDescent="0.2">
      <c r="A32" s="69" t="s">
        <v>412</v>
      </c>
      <c r="B32" s="82" t="s">
        <v>414</v>
      </c>
      <c r="C32" s="62">
        <f>C33</f>
        <v>1069.7</v>
      </c>
      <c r="D32" s="62">
        <f t="shared" ref="D32" si="7">D33</f>
        <v>0</v>
      </c>
      <c r="E32" s="62">
        <f t="shared" si="0"/>
        <v>0</v>
      </c>
      <c r="F32" s="165"/>
      <c r="G32" s="22"/>
      <c r="H32" s="23"/>
    </row>
    <row r="33" spans="1:8" s="24" customFormat="1" ht="38.25" customHeight="1" x14ac:dyDescent="0.2">
      <c r="A33" s="70" t="s">
        <v>413</v>
      </c>
      <c r="B33" s="83" t="s">
        <v>415</v>
      </c>
      <c r="C33" s="25">
        <v>1069.7</v>
      </c>
      <c r="D33" s="25">
        <v>0</v>
      </c>
      <c r="E33" s="25">
        <f t="shared" si="0"/>
        <v>0</v>
      </c>
      <c r="F33" s="165"/>
      <c r="G33" s="22"/>
      <c r="H33" s="23"/>
    </row>
    <row r="34" spans="1:8" s="24" customFormat="1" ht="50.25" customHeight="1" x14ac:dyDescent="0.2">
      <c r="A34" s="64" t="s">
        <v>412</v>
      </c>
      <c r="B34" s="212" t="s">
        <v>539</v>
      </c>
      <c r="C34" s="62">
        <f>C35</f>
        <v>29876.3</v>
      </c>
      <c r="D34" s="62">
        <f t="shared" ref="D34:D36" si="8">D35</f>
        <v>4684.3999999999996</v>
      </c>
      <c r="E34" s="62">
        <f t="shared" si="0"/>
        <v>15.679317720065736</v>
      </c>
      <c r="F34" s="165"/>
      <c r="G34" s="22"/>
      <c r="H34" s="23"/>
    </row>
    <row r="35" spans="1:8" s="24" customFormat="1" ht="48.75" customHeight="1" x14ac:dyDescent="0.2">
      <c r="A35" s="66" t="s">
        <v>538</v>
      </c>
      <c r="B35" s="211" t="s">
        <v>540</v>
      </c>
      <c r="C35" s="25">
        <v>29876.3</v>
      </c>
      <c r="D35" s="25">
        <v>4684.3999999999996</v>
      </c>
      <c r="E35" s="25">
        <f t="shared" si="0"/>
        <v>15.679317720065736</v>
      </c>
      <c r="F35" s="165"/>
      <c r="G35" s="22"/>
      <c r="H35" s="23"/>
    </row>
    <row r="36" spans="1:8" s="24" customFormat="1" ht="48" customHeight="1" x14ac:dyDescent="0.2">
      <c r="A36" s="64" t="s">
        <v>44</v>
      </c>
      <c r="B36" s="76" t="s">
        <v>552</v>
      </c>
      <c r="C36" s="62">
        <f>C37</f>
        <v>271.89999999999998</v>
      </c>
      <c r="D36" s="62">
        <f t="shared" si="8"/>
        <v>51</v>
      </c>
      <c r="E36" s="62">
        <f t="shared" ref="E36:E37" si="9">D36/C36*100</f>
        <v>18.756895917616774</v>
      </c>
      <c r="F36" s="165"/>
      <c r="G36" s="22"/>
      <c r="H36" s="23"/>
    </row>
    <row r="37" spans="1:8" s="24" customFormat="1" ht="47.25" customHeight="1" x14ac:dyDescent="0.2">
      <c r="A37" s="66" t="s">
        <v>553</v>
      </c>
      <c r="B37" s="184" t="s">
        <v>552</v>
      </c>
      <c r="C37" s="25">
        <v>271.89999999999998</v>
      </c>
      <c r="D37" s="25">
        <v>51</v>
      </c>
      <c r="E37" s="25">
        <f t="shared" si="9"/>
        <v>18.756895917616774</v>
      </c>
      <c r="F37" s="165"/>
      <c r="G37" s="22"/>
      <c r="H37" s="23"/>
    </row>
    <row r="38" spans="1:8" ht="14.25" customHeight="1" x14ac:dyDescent="0.2">
      <c r="A38" s="71" t="s">
        <v>46</v>
      </c>
      <c r="B38" s="80" t="s">
        <v>73</v>
      </c>
      <c r="C38" s="92">
        <f>C39</f>
        <v>2362.5</v>
      </c>
      <c r="D38" s="92">
        <f t="shared" ref="D38" si="10">D39</f>
        <v>781.2</v>
      </c>
      <c r="E38" s="62">
        <f t="shared" si="0"/>
        <v>33.066666666666663</v>
      </c>
      <c r="F38" s="163"/>
    </row>
    <row r="39" spans="1:8" ht="14.25" customHeight="1" x14ac:dyDescent="0.2">
      <c r="A39" s="72" t="s">
        <v>47</v>
      </c>
      <c r="B39" s="78" t="s">
        <v>73</v>
      </c>
      <c r="C39" s="91">
        <v>2362.5</v>
      </c>
      <c r="D39" s="91">
        <v>781.2</v>
      </c>
      <c r="E39" s="25">
        <f t="shared" si="0"/>
        <v>33.066666666666663</v>
      </c>
      <c r="F39" s="163"/>
    </row>
    <row r="40" spans="1:8" ht="16.5" customHeight="1" x14ac:dyDescent="0.2">
      <c r="A40" s="64" t="s">
        <v>48</v>
      </c>
      <c r="B40" s="84" t="s">
        <v>74</v>
      </c>
      <c r="C40" s="92">
        <f>C41+C55+C57+C59+C61+C63</f>
        <v>129252.4</v>
      </c>
      <c r="D40" s="92">
        <f>D41+D55+D57+D59+D61+D63</f>
        <v>6288.7999999999993</v>
      </c>
      <c r="E40" s="62">
        <f t="shared" si="0"/>
        <v>4.8655189381396395</v>
      </c>
      <c r="F40" s="163"/>
    </row>
    <row r="41" spans="1:8" ht="25.5" x14ac:dyDescent="0.2">
      <c r="A41" s="71" t="s">
        <v>49</v>
      </c>
      <c r="B41" s="85" t="s">
        <v>75</v>
      </c>
      <c r="C41" s="92">
        <f>C43+C44+C45+C46+C47+C48+C49+C50+C51+C52+C53+C54</f>
        <v>116726.9</v>
      </c>
      <c r="D41" s="92">
        <f>D43+D44+D45+D46+D47+D48+D49+D50+D51+D52+D53</f>
        <v>0</v>
      </c>
      <c r="E41" s="62">
        <f t="shared" si="0"/>
        <v>0</v>
      </c>
      <c r="F41" s="163"/>
    </row>
    <row r="42" spans="1:8" ht="25.5" customHeight="1" x14ac:dyDescent="0.2">
      <c r="A42" s="73" t="s">
        <v>50</v>
      </c>
      <c r="B42" s="87" t="s">
        <v>76</v>
      </c>
      <c r="C42" s="91">
        <v>90342.399999999994</v>
      </c>
      <c r="D42" s="91">
        <v>26604.5</v>
      </c>
      <c r="E42" s="25">
        <f t="shared" si="0"/>
        <v>29.448520296117881</v>
      </c>
      <c r="F42" s="163"/>
    </row>
    <row r="43" spans="1:8" ht="78.75" customHeight="1" x14ac:dyDescent="0.2">
      <c r="A43" s="74" t="s">
        <v>50</v>
      </c>
      <c r="B43" s="87" t="s">
        <v>88</v>
      </c>
      <c r="C43" s="91">
        <v>2.7</v>
      </c>
      <c r="D43" s="91">
        <v>0</v>
      </c>
      <c r="E43" s="25">
        <f t="shared" si="0"/>
        <v>0</v>
      </c>
      <c r="F43" s="163"/>
    </row>
    <row r="44" spans="1:8" ht="38.25" x14ac:dyDescent="0.2">
      <c r="A44" s="74" t="s">
        <v>50</v>
      </c>
      <c r="B44" s="87" t="s">
        <v>89</v>
      </c>
      <c r="C44" s="91">
        <v>1822.4</v>
      </c>
      <c r="D44" s="91">
        <v>0</v>
      </c>
      <c r="E44" s="25">
        <f t="shared" si="0"/>
        <v>0</v>
      </c>
      <c r="F44" s="163"/>
    </row>
    <row r="45" spans="1:8" ht="51" x14ac:dyDescent="0.2">
      <c r="A45" s="74" t="s">
        <v>50</v>
      </c>
      <c r="B45" s="87" t="s">
        <v>90</v>
      </c>
      <c r="C45" s="91">
        <v>139.5</v>
      </c>
      <c r="D45" s="91">
        <v>0</v>
      </c>
      <c r="E45" s="25">
        <f t="shared" si="0"/>
        <v>0</v>
      </c>
      <c r="F45" s="163"/>
    </row>
    <row r="46" spans="1:8" ht="89.25" x14ac:dyDescent="0.2">
      <c r="A46" s="74" t="s">
        <v>50</v>
      </c>
      <c r="B46" s="87" t="s">
        <v>91</v>
      </c>
      <c r="C46" s="91">
        <v>187</v>
      </c>
      <c r="D46" s="91">
        <v>0</v>
      </c>
      <c r="E46" s="25">
        <f t="shared" si="0"/>
        <v>0</v>
      </c>
      <c r="F46" s="163"/>
    </row>
    <row r="47" spans="1:8" ht="127.5" x14ac:dyDescent="0.2">
      <c r="A47" s="74" t="s">
        <v>50</v>
      </c>
      <c r="B47" s="87" t="s">
        <v>92</v>
      </c>
      <c r="C47" s="91">
        <v>87799.2</v>
      </c>
      <c r="D47" s="91">
        <v>0</v>
      </c>
      <c r="E47" s="25">
        <f t="shared" si="0"/>
        <v>0</v>
      </c>
      <c r="F47" s="163"/>
    </row>
    <row r="48" spans="1:8" ht="114.75" x14ac:dyDescent="0.2">
      <c r="A48" s="74" t="s">
        <v>50</v>
      </c>
      <c r="B48" s="87" t="s">
        <v>93</v>
      </c>
      <c r="C48" s="91">
        <v>23343.599999999999</v>
      </c>
      <c r="D48" s="91">
        <v>0</v>
      </c>
      <c r="E48" s="25">
        <f t="shared" si="0"/>
        <v>0</v>
      </c>
      <c r="F48" s="163"/>
    </row>
    <row r="49" spans="1:6" ht="63.75" x14ac:dyDescent="0.2">
      <c r="A49" s="74" t="s">
        <v>50</v>
      </c>
      <c r="B49" s="87" t="s">
        <v>94</v>
      </c>
      <c r="C49" s="91">
        <v>2612.9</v>
      </c>
      <c r="D49" s="91">
        <v>0</v>
      </c>
      <c r="E49" s="25">
        <f t="shared" si="0"/>
        <v>0</v>
      </c>
      <c r="F49" s="163"/>
    </row>
    <row r="50" spans="1:6" ht="127.5" x14ac:dyDescent="0.2">
      <c r="A50" s="74" t="s">
        <v>50</v>
      </c>
      <c r="B50" s="87" t="s">
        <v>95</v>
      </c>
      <c r="C50" s="91">
        <v>184.2</v>
      </c>
      <c r="D50" s="91">
        <v>0</v>
      </c>
      <c r="E50" s="25">
        <f t="shared" si="0"/>
        <v>0</v>
      </c>
      <c r="F50" s="163"/>
    </row>
    <row r="51" spans="1:6" ht="127.5" x14ac:dyDescent="0.2">
      <c r="A51" s="74" t="s">
        <v>50</v>
      </c>
      <c r="B51" s="87" t="s">
        <v>96</v>
      </c>
      <c r="C51" s="91">
        <v>245.9</v>
      </c>
      <c r="D51" s="91">
        <v>0</v>
      </c>
      <c r="E51" s="25">
        <f t="shared" si="0"/>
        <v>0</v>
      </c>
      <c r="F51" s="163"/>
    </row>
    <row r="52" spans="1:6" ht="178.5" x14ac:dyDescent="0.2">
      <c r="A52" s="74" t="s">
        <v>50</v>
      </c>
      <c r="B52" s="87" t="s">
        <v>97</v>
      </c>
      <c r="C52" s="91">
        <v>57.6</v>
      </c>
      <c r="D52" s="91">
        <v>0</v>
      </c>
      <c r="E52" s="25">
        <f t="shared" si="0"/>
        <v>0</v>
      </c>
      <c r="F52" s="163"/>
    </row>
    <row r="53" spans="1:6" ht="51" x14ac:dyDescent="0.2">
      <c r="A53" s="74" t="s">
        <v>50</v>
      </c>
      <c r="B53" s="87" t="s">
        <v>98</v>
      </c>
      <c r="C53" s="91">
        <v>227.1</v>
      </c>
      <c r="D53" s="91">
        <v>0</v>
      </c>
      <c r="E53" s="25">
        <f t="shared" si="0"/>
        <v>0</v>
      </c>
      <c r="F53" s="163"/>
    </row>
    <row r="54" spans="1:6" ht="89.25" x14ac:dyDescent="0.2">
      <c r="A54" s="74" t="s">
        <v>50</v>
      </c>
      <c r="B54" s="87" t="s">
        <v>545</v>
      </c>
      <c r="C54" s="91">
        <v>104.8</v>
      </c>
      <c r="D54" s="91">
        <v>0</v>
      </c>
      <c r="E54" s="25">
        <f t="shared" ref="E54" si="11">D54/C54*100</f>
        <v>0</v>
      </c>
      <c r="F54" s="163"/>
    </row>
    <row r="55" spans="1:6" ht="38.25" x14ac:dyDescent="0.2">
      <c r="A55" s="71" t="s">
        <v>51</v>
      </c>
      <c r="B55" s="88" t="s">
        <v>77</v>
      </c>
      <c r="C55" s="92">
        <f>C56</f>
        <v>4762.5</v>
      </c>
      <c r="D55" s="92">
        <f t="shared" ref="D55" si="12">D56</f>
        <v>946</v>
      </c>
      <c r="E55" s="62">
        <f t="shared" si="0"/>
        <v>19.863517060367453</v>
      </c>
      <c r="F55" s="163"/>
    </row>
    <row r="56" spans="1:6" ht="38.25" x14ac:dyDescent="0.2">
      <c r="A56" s="73" t="s">
        <v>52</v>
      </c>
      <c r="B56" s="90" t="s">
        <v>78</v>
      </c>
      <c r="C56" s="91">
        <v>4762.5</v>
      </c>
      <c r="D56" s="91">
        <v>946</v>
      </c>
      <c r="E56" s="25">
        <f t="shared" si="0"/>
        <v>19.863517060367453</v>
      </c>
      <c r="F56" s="163"/>
    </row>
    <row r="57" spans="1:6" ht="51" x14ac:dyDescent="0.2">
      <c r="A57" s="71" t="s">
        <v>53</v>
      </c>
      <c r="B57" s="86" t="s">
        <v>79</v>
      </c>
      <c r="C57" s="92">
        <f>C58</f>
        <v>7063</v>
      </c>
      <c r="D57" s="92">
        <f t="shared" ref="D57" si="13">D58</f>
        <v>5233.7</v>
      </c>
      <c r="E57" s="62">
        <f t="shared" si="0"/>
        <v>74.100240690924537</v>
      </c>
      <c r="F57" s="163"/>
    </row>
    <row r="58" spans="1:6" ht="51" x14ac:dyDescent="0.2">
      <c r="A58" s="73" t="s">
        <v>54</v>
      </c>
      <c r="B58" s="90" t="s">
        <v>80</v>
      </c>
      <c r="C58" s="91">
        <v>7063</v>
      </c>
      <c r="D58" s="91">
        <v>5233.7</v>
      </c>
      <c r="E58" s="25">
        <f t="shared" si="0"/>
        <v>74.100240690924537</v>
      </c>
      <c r="F58" s="163"/>
    </row>
    <row r="59" spans="1:6" ht="51" hidden="1" x14ac:dyDescent="0.2">
      <c r="A59" s="71" t="s">
        <v>55</v>
      </c>
      <c r="B59" s="88" t="s">
        <v>99</v>
      </c>
      <c r="C59" s="92">
        <f>C60</f>
        <v>0</v>
      </c>
      <c r="D59" s="92">
        <f t="shared" ref="D59" si="14">D60</f>
        <v>0</v>
      </c>
      <c r="E59" s="62" t="e">
        <f t="shared" si="0"/>
        <v>#DIV/0!</v>
      </c>
      <c r="F59" s="180"/>
    </row>
    <row r="60" spans="1:6" ht="0.75" customHeight="1" x14ac:dyDescent="0.2">
      <c r="A60" s="73" t="s">
        <v>56</v>
      </c>
      <c r="B60" s="90" t="s">
        <v>81</v>
      </c>
      <c r="C60" s="91">
        <v>0</v>
      </c>
      <c r="D60" s="91">
        <v>0</v>
      </c>
      <c r="E60" s="25" t="e">
        <f t="shared" si="0"/>
        <v>#DIV/0!</v>
      </c>
      <c r="F60" s="163"/>
    </row>
    <row r="61" spans="1:6" ht="25.5" x14ac:dyDescent="0.2">
      <c r="A61" s="65" t="s">
        <v>57</v>
      </c>
      <c r="B61" s="89" t="s">
        <v>82</v>
      </c>
      <c r="C61" s="92">
        <f>C62</f>
        <v>273.39999999999998</v>
      </c>
      <c r="D61" s="92">
        <f t="shared" ref="D61:D63" si="15">D62</f>
        <v>62.2</v>
      </c>
      <c r="E61" s="62">
        <f t="shared" si="0"/>
        <v>22.750548646671547</v>
      </c>
      <c r="F61" s="163"/>
    </row>
    <row r="62" spans="1:6" ht="25.5" x14ac:dyDescent="0.2">
      <c r="A62" s="66" t="s">
        <v>58</v>
      </c>
      <c r="B62" s="87" t="s">
        <v>83</v>
      </c>
      <c r="C62" s="91">
        <v>273.39999999999998</v>
      </c>
      <c r="D62" s="91">
        <v>62.2</v>
      </c>
      <c r="E62" s="25">
        <f t="shared" si="0"/>
        <v>22.750548646671547</v>
      </c>
      <c r="F62" s="163"/>
    </row>
    <row r="63" spans="1:6" x14ac:dyDescent="0.2">
      <c r="A63" s="65" t="s">
        <v>401</v>
      </c>
      <c r="B63" s="89" t="s">
        <v>400</v>
      </c>
      <c r="C63" s="92">
        <f>C64</f>
        <v>426.6</v>
      </c>
      <c r="D63" s="92">
        <f t="shared" si="15"/>
        <v>46.9</v>
      </c>
      <c r="E63" s="62">
        <f t="shared" si="0"/>
        <v>10.993905297702765</v>
      </c>
      <c r="F63" s="163"/>
    </row>
    <row r="64" spans="1:6" x14ac:dyDescent="0.2">
      <c r="A64" s="66" t="s">
        <v>402</v>
      </c>
      <c r="B64" s="87" t="s">
        <v>403</v>
      </c>
      <c r="C64" s="91">
        <v>426.6</v>
      </c>
      <c r="D64" s="91">
        <v>46.9</v>
      </c>
      <c r="E64" s="25">
        <f t="shared" si="0"/>
        <v>10.993905297702765</v>
      </c>
      <c r="F64" s="163"/>
    </row>
    <row r="65" spans="1:6" x14ac:dyDescent="0.2">
      <c r="A65" s="75" t="s">
        <v>59</v>
      </c>
      <c r="B65" s="89" t="s">
        <v>84</v>
      </c>
      <c r="C65" s="92">
        <f>C68+C72+C70+C66</f>
        <v>5516.7</v>
      </c>
      <c r="D65" s="92">
        <f>D68+D72+D70+D66</f>
        <v>1879</v>
      </c>
      <c r="E65" s="62">
        <f t="shared" si="0"/>
        <v>34.060217158808712</v>
      </c>
      <c r="F65" s="163"/>
    </row>
    <row r="66" spans="1:6" ht="68.25" customHeight="1" x14ac:dyDescent="0.2">
      <c r="A66" s="209" t="s">
        <v>501</v>
      </c>
      <c r="B66" s="89" t="s">
        <v>503</v>
      </c>
      <c r="C66" s="92">
        <f>C67</f>
        <v>569.29999999999995</v>
      </c>
      <c r="D66" s="92">
        <f t="shared" ref="D66:D70" si="16">D67</f>
        <v>136.9</v>
      </c>
      <c r="E66" s="62">
        <f t="shared" ref="E66:E67" si="17">D66/C66*100</f>
        <v>24.047075355699985</v>
      </c>
      <c r="F66" s="163"/>
    </row>
    <row r="67" spans="1:6" ht="66" customHeight="1" x14ac:dyDescent="0.2">
      <c r="A67" s="208" t="s">
        <v>502</v>
      </c>
      <c r="B67" s="205" t="s">
        <v>504</v>
      </c>
      <c r="C67" s="206">
        <v>569.29999999999995</v>
      </c>
      <c r="D67" s="206">
        <v>136.9</v>
      </c>
      <c r="E67" s="213">
        <f t="shared" si="17"/>
        <v>24.047075355699985</v>
      </c>
      <c r="F67" s="163"/>
    </row>
    <row r="68" spans="1:6" ht="38.25" customHeight="1" x14ac:dyDescent="0.2">
      <c r="A68" s="209" t="s">
        <v>431</v>
      </c>
      <c r="B68" s="89" t="s">
        <v>433</v>
      </c>
      <c r="C68" s="92">
        <f>C69</f>
        <v>3865.8</v>
      </c>
      <c r="D68" s="92">
        <f t="shared" si="16"/>
        <v>660.5</v>
      </c>
      <c r="E68" s="62">
        <f t="shared" si="0"/>
        <v>17.085726111024886</v>
      </c>
      <c r="F68" s="163"/>
    </row>
    <row r="69" spans="1:6" ht="63" customHeight="1" x14ac:dyDescent="0.2">
      <c r="A69" s="208" t="s">
        <v>432</v>
      </c>
      <c r="B69" s="205" t="s">
        <v>434</v>
      </c>
      <c r="C69" s="206">
        <v>3865.8</v>
      </c>
      <c r="D69" s="206">
        <v>660.5</v>
      </c>
      <c r="E69" s="213">
        <f t="shared" si="0"/>
        <v>17.085726111024886</v>
      </c>
      <c r="F69" s="163"/>
    </row>
    <row r="70" spans="1:6" ht="17.25" hidden="1" customHeight="1" x14ac:dyDescent="0.2">
      <c r="A70" s="209" t="s">
        <v>470</v>
      </c>
      <c r="B70" s="89" t="s">
        <v>472</v>
      </c>
      <c r="C70" s="92">
        <f>C71</f>
        <v>0</v>
      </c>
      <c r="D70" s="92">
        <f t="shared" si="16"/>
        <v>0</v>
      </c>
      <c r="E70" s="62" t="e">
        <f t="shared" ref="E70:E71" si="18">D70/C70*100</f>
        <v>#DIV/0!</v>
      </c>
      <c r="F70" s="163"/>
    </row>
    <row r="71" spans="1:6" ht="40.5" hidden="1" customHeight="1" x14ac:dyDescent="0.2">
      <c r="A71" s="208" t="s">
        <v>471</v>
      </c>
      <c r="B71" s="205" t="s">
        <v>473</v>
      </c>
      <c r="C71" s="206">
        <v>0</v>
      </c>
      <c r="D71" s="206">
        <v>0</v>
      </c>
      <c r="E71" s="213" t="e">
        <f t="shared" si="18"/>
        <v>#DIV/0!</v>
      </c>
      <c r="F71" s="163"/>
    </row>
    <row r="72" spans="1:6" x14ac:dyDescent="0.2">
      <c r="A72" s="64" t="s">
        <v>100</v>
      </c>
      <c r="B72" s="89" t="s">
        <v>85</v>
      </c>
      <c r="C72" s="92">
        <f>C73</f>
        <v>1081.5999999999999</v>
      </c>
      <c r="D72" s="92">
        <f>D73</f>
        <v>1081.5999999999999</v>
      </c>
      <c r="E72" s="207">
        <f t="shared" si="0"/>
        <v>100</v>
      </c>
    </row>
    <row r="73" spans="1:6" ht="25.5" x14ac:dyDescent="0.2">
      <c r="A73" s="208" t="s">
        <v>101</v>
      </c>
      <c r="B73" s="87" t="s">
        <v>86</v>
      </c>
      <c r="C73" s="91">
        <v>1081.5999999999999</v>
      </c>
      <c r="D73" s="91">
        <v>1081.5999999999999</v>
      </c>
      <c r="E73" s="25">
        <f t="shared" si="0"/>
        <v>100</v>
      </c>
    </row>
    <row r="74" spans="1:6" ht="82.5" hidden="1" customHeight="1" x14ac:dyDescent="0.2">
      <c r="A74" s="64" t="s">
        <v>541</v>
      </c>
      <c r="B74" s="212" t="s">
        <v>543</v>
      </c>
      <c r="C74" s="92">
        <f>C75</f>
        <v>0</v>
      </c>
      <c r="D74" s="92">
        <f>D75</f>
        <v>0</v>
      </c>
      <c r="E74" s="62">
        <v>0</v>
      </c>
    </row>
    <row r="75" spans="1:6" ht="0.75" customHeight="1" x14ac:dyDescent="0.2">
      <c r="A75" s="208" t="s">
        <v>542</v>
      </c>
      <c r="B75" s="246" t="s">
        <v>544</v>
      </c>
      <c r="C75" s="91">
        <v>0</v>
      </c>
      <c r="D75" s="91">
        <v>0</v>
      </c>
      <c r="E75" s="25">
        <v>0</v>
      </c>
    </row>
    <row r="76" spans="1:6" ht="63.75" hidden="1" x14ac:dyDescent="0.2">
      <c r="A76" s="64" t="s">
        <v>445</v>
      </c>
      <c r="B76" s="212" t="s">
        <v>446</v>
      </c>
      <c r="C76" s="92">
        <f>C77</f>
        <v>0</v>
      </c>
      <c r="D76" s="92">
        <f>D77</f>
        <v>0</v>
      </c>
      <c r="E76" s="62" t="e">
        <f t="shared" ref="E76" si="19">D76/C76*100</f>
        <v>#DIV/0!</v>
      </c>
    </row>
    <row r="77" spans="1:6" ht="63.75" hidden="1" x14ac:dyDescent="0.2">
      <c r="A77" s="64" t="s">
        <v>437</v>
      </c>
      <c r="B77" s="210" t="s">
        <v>438</v>
      </c>
      <c r="C77" s="92">
        <f>C80</f>
        <v>0</v>
      </c>
      <c r="D77" s="92">
        <f>D80</f>
        <v>0</v>
      </c>
      <c r="E77" s="62" t="e">
        <f t="shared" si="0"/>
        <v>#DIV/0!</v>
      </c>
    </row>
    <row r="78" spans="1:6" ht="63.75" hidden="1" x14ac:dyDescent="0.2">
      <c r="A78" s="64" t="s">
        <v>447</v>
      </c>
      <c r="B78" s="210" t="s">
        <v>448</v>
      </c>
      <c r="C78" s="92">
        <f>C80</f>
        <v>0</v>
      </c>
      <c r="D78" s="92">
        <f>D80</f>
        <v>0</v>
      </c>
      <c r="E78" s="62" t="e">
        <f t="shared" si="0"/>
        <v>#DIV/0!</v>
      </c>
    </row>
    <row r="79" spans="1:6" ht="25.5" hidden="1" x14ac:dyDescent="0.2">
      <c r="A79" s="64" t="s">
        <v>449</v>
      </c>
      <c r="B79" s="212" t="s">
        <v>450</v>
      </c>
      <c r="C79" s="92">
        <f>C80</f>
        <v>0</v>
      </c>
      <c r="D79" s="92">
        <f>D80</f>
        <v>0</v>
      </c>
      <c r="E79" s="62" t="e">
        <f t="shared" ref="E79" si="20">D79/C79*100</f>
        <v>#DIV/0!</v>
      </c>
    </row>
    <row r="80" spans="1:6" ht="25.5" hidden="1" x14ac:dyDescent="0.2">
      <c r="A80" s="208" t="s">
        <v>435</v>
      </c>
      <c r="B80" s="211" t="s">
        <v>436</v>
      </c>
      <c r="C80" s="91"/>
      <c r="D80" s="91"/>
      <c r="E80" s="25" t="e">
        <f t="shared" si="0"/>
        <v>#DIV/0!</v>
      </c>
    </row>
    <row r="81" spans="1:5" ht="38.25" hidden="1" x14ac:dyDescent="0.2">
      <c r="A81" s="64" t="s">
        <v>442</v>
      </c>
      <c r="B81" s="212" t="s">
        <v>443</v>
      </c>
      <c r="C81" s="92">
        <f>C82</f>
        <v>0</v>
      </c>
      <c r="D81" s="92">
        <f>D82</f>
        <v>0</v>
      </c>
      <c r="E81" s="62" t="e">
        <f t="shared" si="0"/>
        <v>#DIV/0!</v>
      </c>
    </row>
    <row r="82" spans="1:5" ht="38.25" hidden="1" x14ac:dyDescent="0.2">
      <c r="A82" s="64" t="s">
        <v>441</v>
      </c>
      <c r="B82" s="212" t="s">
        <v>440</v>
      </c>
      <c r="C82" s="92">
        <f>C83</f>
        <v>0</v>
      </c>
      <c r="D82" s="92">
        <f>D83</f>
        <v>0</v>
      </c>
      <c r="E82" s="62" t="e">
        <f t="shared" si="0"/>
        <v>#DIV/0!</v>
      </c>
    </row>
    <row r="83" spans="1:5" ht="38.25" hidden="1" x14ac:dyDescent="0.2">
      <c r="A83" s="208" t="s">
        <v>439</v>
      </c>
      <c r="B83" s="211" t="s">
        <v>444</v>
      </c>
      <c r="C83" s="91"/>
      <c r="D83" s="91"/>
      <c r="E83" s="25" t="e">
        <f t="shared" si="0"/>
        <v>#DIV/0!</v>
      </c>
    </row>
  </sheetData>
  <autoFilter ref="A11:K11"/>
  <mergeCells count="6">
    <mergeCell ref="A7:E7"/>
    <mergeCell ref="A9:A10"/>
    <mergeCell ref="B9:B10"/>
    <mergeCell ref="C9:E9"/>
    <mergeCell ref="C1:E5"/>
    <mergeCell ref="C6:E6"/>
  </mergeCells>
  <conditionalFormatting sqref="C1">
    <cfRule type="expression" dxfId="551" priority="1" stopIfTrue="1">
      <formula>#REF!&lt;&gt;""</formula>
    </cfRule>
  </conditionalFormatting>
  <pageMargins left="0.70866141732283472" right="0.70866141732283472" top="0.74803149606299213" bottom="0.74803149606299213" header="0.31496062992125984" footer="0.31496062992125984"/>
  <pageSetup paperSize="9" scale="72" orientation="portrait" r:id="rId1"/>
  <rowBreaks count="3" manualBreakCount="3">
    <brk id="45" max="16383" man="1"/>
    <brk id="55" max="16383" man="1"/>
    <brk id="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3"/>
  <sheetViews>
    <sheetView view="pageBreakPreview" topLeftCell="A47" zoomScale="106" zoomScaleSheetLayoutView="106" workbookViewId="0">
      <selection activeCell="E51" sqref="E51:H51"/>
    </sheetView>
  </sheetViews>
  <sheetFormatPr defaultRowHeight="15.75" x14ac:dyDescent="0.2"/>
  <cols>
    <col min="1" max="1" width="53" customWidth="1"/>
    <col min="2" max="2" width="5.5" customWidth="1"/>
    <col min="3" max="3" width="4.6640625" customWidth="1"/>
    <col min="4" max="4" width="4.5" customWidth="1"/>
    <col min="5" max="7" width="4.1640625" customWidth="1"/>
    <col min="8" max="8" width="8.33203125" customWidth="1"/>
    <col min="9" max="9" width="6.33203125" customWidth="1"/>
    <col min="10" max="10" width="13.83203125" customWidth="1"/>
    <col min="11" max="11" width="12.5" customWidth="1"/>
    <col min="12" max="12" width="15.33203125" customWidth="1"/>
    <col min="13" max="13" width="72.83203125" style="168" customWidth="1"/>
    <col min="15" max="15" width="11.83203125" bestFit="1" customWidth="1"/>
    <col min="16" max="16" width="12.5" customWidth="1"/>
    <col min="17" max="17" width="11.6640625" customWidth="1"/>
  </cols>
  <sheetData>
    <row r="1" spans="1:19" ht="94.5" customHeight="1" x14ac:dyDescent="0.2">
      <c r="A1" s="1" t="s">
        <v>0</v>
      </c>
      <c r="B1" s="1" t="s">
        <v>0</v>
      </c>
      <c r="C1" s="1" t="s">
        <v>0</v>
      </c>
      <c r="D1" s="2" t="s">
        <v>0</v>
      </c>
      <c r="E1" s="2" t="s">
        <v>0</v>
      </c>
      <c r="F1" s="2" t="s">
        <v>0</v>
      </c>
      <c r="G1" s="2" t="s">
        <v>0</v>
      </c>
      <c r="H1" s="2" t="s">
        <v>0</v>
      </c>
      <c r="I1" s="255" t="s">
        <v>556</v>
      </c>
      <c r="J1" s="256"/>
      <c r="K1" s="256"/>
      <c r="L1" s="256"/>
      <c r="M1" s="162"/>
    </row>
    <row r="2" spans="1:19" ht="24.75" customHeight="1" x14ac:dyDescent="0.2">
      <c r="A2" s="215"/>
      <c r="B2" s="215"/>
      <c r="C2" s="215"/>
      <c r="D2" s="214"/>
      <c r="E2" s="214"/>
      <c r="F2" s="214"/>
      <c r="G2" s="214"/>
      <c r="H2" s="214"/>
      <c r="I2" s="265" t="s">
        <v>557</v>
      </c>
      <c r="J2" s="266"/>
      <c r="K2" s="266"/>
      <c r="L2" s="266"/>
      <c r="M2" s="162"/>
    </row>
    <row r="3" spans="1:19" ht="50.25" customHeight="1" x14ac:dyDescent="0.2">
      <c r="A3" s="257" t="s">
        <v>558</v>
      </c>
      <c r="B3" s="257"/>
      <c r="C3" s="257"/>
      <c r="D3" s="257"/>
      <c r="E3" s="257"/>
      <c r="F3" s="257"/>
      <c r="G3" s="257"/>
      <c r="H3" s="257"/>
      <c r="I3" s="257"/>
      <c r="J3" s="257"/>
      <c r="K3" s="257"/>
      <c r="L3" s="257"/>
      <c r="M3" s="178"/>
    </row>
    <row r="4" spans="1:19" ht="15" customHeight="1" x14ac:dyDescent="0.2">
      <c r="A4" s="3" t="s">
        <v>0</v>
      </c>
      <c r="B4" s="3" t="s">
        <v>0</v>
      </c>
      <c r="C4" s="3" t="s">
        <v>0</v>
      </c>
      <c r="D4" s="3" t="s">
        <v>0</v>
      </c>
      <c r="E4" s="3" t="s">
        <v>0</v>
      </c>
      <c r="F4" s="3" t="s">
        <v>0</v>
      </c>
      <c r="G4" s="3" t="s">
        <v>0</v>
      </c>
      <c r="H4" s="3" t="s">
        <v>0</v>
      </c>
      <c r="I4" s="258" t="s">
        <v>1</v>
      </c>
      <c r="J4" s="258"/>
      <c r="K4" s="258"/>
      <c r="L4" s="258"/>
    </row>
    <row r="5" spans="1:19" ht="31.5" customHeight="1" x14ac:dyDescent="0.2">
      <c r="A5" s="259" t="s">
        <v>2</v>
      </c>
      <c r="B5" s="161" t="s">
        <v>21</v>
      </c>
      <c r="C5" s="161" t="s">
        <v>3</v>
      </c>
      <c r="D5" s="161" t="s">
        <v>4</v>
      </c>
      <c r="E5" s="261" t="s">
        <v>5</v>
      </c>
      <c r="F5" s="261"/>
      <c r="G5" s="261"/>
      <c r="H5" s="261"/>
      <c r="I5" s="161" t="s">
        <v>6</v>
      </c>
      <c r="J5" s="262" t="s">
        <v>7</v>
      </c>
      <c r="K5" s="263"/>
      <c r="L5" s="264"/>
    </row>
    <row r="6" spans="1:19" ht="27.75" customHeight="1" x14ac:dyDescent="0.2">
      <c r="A6" s="260" t="s">
        <v>0</v>
      </c>
      <c r="B6" s="161" t="s">
        <v>0</v>
      </c>
      <c r="C6" s="161" t="s">
        <v>0</v>
      </c>
      <c r="D6" s="161" t="s">
        <v>0</v>
      </c>
      <c r="E6" s="261" t="s">
        <v>0</v>
      </c>
      <c r="F6" s="261"/>
      <c r="G6" s="261"/>
      <c r="H6" s="261"/>
      <c r="I6" s="161" t="s">
        <v>0</v>
      </c>
      <c r="J6" s="158" t="s">
        <v>428</v>
      </c>
      <c r="K6" s="158" t="s">
        <v>429</v>
      </c>
      <c r="L6" s="158" t="s">
        <v>430</v>
      </c>
    </row>
    <row r="7" spans="1:19" ht="14.45" customHeight="1" x14ac:dyDescent="0.2">
      <c r="A7" s="113" t="s">
        <v>8</v>
      </c>
      <c r="B7" s="113" t="s">
        <v>9</v>
      </c>
      <c r="C7" s="113" t="s">
        <v>10</v>
      </c>
      <c r="D7" s="113" t="s">
        <v>11</v>
      </c>
      <c r="E7" s="113" t="s">
        <v>12</v>
      </c>
      <c r="F7" s="113" t="s">
        <v>13</v>
      </c>
      <c r="G7" s="113" t="s">
        <v>14</v>
      </c>
      <c r="H7" s="113" t="s">
        <v>15</v>
      </c>
      <c r="I7" s="113" t="s">
        <v>16</v>
      </c>
      <c r="J7" s="113" t="s">
        <v>17</v>
      </c>
      <c r="K7" s="113" t="s">
        <v>18</v>
      </c>
      <c r="L7" s="113" t="s">
        <v>20</v>
      </c>
    </row>
    <row r="8" spans="1:19" ht="14.45" customHeight="1" x14ac:dyDescent="0.2">
      <c r="A8" s="114" t="s">
        <v>19</v>
      </c>
      <c r="B8" s="115" t="s">
        <v>0</v>
      </c>
      <c r="C8" s="115" t="s">
        <v>0</v>
      </c>
      <c r="D8" s="115" t="s">
        <v>0</v>
      </c>
      <c r="E8" s="115" t="s">
        <v>0</v>
      </c>
      <c r="F8" s="115" t="s">
        <v>0</v>
      </c>
      <c r="G8" s="115" t="s">
        <v>0</v>
      </c>
      <c r="H8" s="115" t="s">
        <v>0</v>
      </c>
      <c r="I8" s="115" t="s">
        <v>0</v>
      </c>
      <c r="J8" s="116">
        <v>321069.90000000002</v>
      </c>
      <c r="K8" s="116">
        <v>78655.600000000006</v>
      </c>
      <c r="L8" s="116">
        <f>K8/J8*100</f>
        <v>24.497967576530844</v>
      </c>
      <c r="N8" t="s">
        <v>404</v>
      </c>
      <c r="O8" s="155" t="e">
        <f>#REF!+#REF!+#REF!+#REF!+#REF!+#REF!+#REF!+#REF!+#REF!+#REF!+#REF!+#REF!+#REF!+#REF!+#REF!+#REF!+#REF!+#REF!+#REF!+#REF!+#REF!+#REF!+#REF!+#REF!+#REF!+#REF!+#REF!</f>
        <v>#REF!</v>
      </c>
      <c r="P8" s="155" t="e">
        <f>#REF!+#REF!+#REF!+#REF!+#REF!+#REF!+#REF!+#REF!+#REF!+#REF!+#REF!+#REF!+#REF!+#REF!+#REF!+#REF!+#REF!+#REF!+#REF!+#REF!+#REF!+#REF!+#REF!+#REF!+#REF!+#REF!+#REF!</f>
        <v>#REF!</v>
      </c>
      <c r="Q8" s="155" t="e">
        <f>#REF!+#REF!+#REF!+#REF!+#REF!+#REF!+#REF!+#REF!+#REF!+#REF!+#REF!+#REF!+#REF!+#REF!+#REF!+#REF!+#REF!+#REF!+#REF!+#REF!+#REF!+#REF!+#REF!+#REF!+#REF!+#REF!+#REF!</f>
        <v>#REF!</v>
      </c>
      <c r="R8" s="155"/>
      <c r="S8" s="155"/>
    </row>
    <row r="9" spans="1:19" ht="27" customHeight="1" x14ac:dyDescent="0.2">
      <c r="A9" s="102" t="s">
        <v>103</v>
      </c>
      <c r="B9" s="102">
        <v>900</v>
      </c>
      <c r="C9" s="102"/>
      <c r="D9" s="102"/>
      <c r="E9" s="102"/>
      <c r="F9" s="102"/>
      <c r="G9" s="102"/>
      <c r="H9" s="102"/>
      <c r="I9" s="102"/>
      <c r="J9" s="101">
        <f>J10+J95+J107+J170+J188+J217+J224+J162</f>
        <v>92309.93</v>
      </c>
      <c r="K9" s="101">
        <f>K10+K95+K107+K170+K188+K217+K224+K162</f>
        <v>16303.980000000001</v>
      </c>
      <c r="L9" s="116">
        <f t="shared" ref="L9:L82" si="0">K9/J9*100</f>
        <v>17.662216838426811</v>
      </c>
      <c r="N9" s="98" t="s">
        <v>405</v>
      </c>
      <c r="O9" s="155" t="e">
        <f>#REF!+#REF!+#REF!+#REF!+#REF!+#REF!+#REF!+#REF!</f>
        <v>#REF!</v>
      </c>
      <c r="P9" s="155" t="e">
        <f>#REF!+#REF!+#REF!+#REF!+#REF!+#REF!+#REF!+#REF!</f>
        <v>#REF!</v>
      </c>
      <c r="Q9" s="155" t="e">
        <f>#REF!+#REF!+#REF!+#REF!+#REF!+#REF!+#REF!+#REF!</f>
        <v>#REF!</v>
      </c>
      <c r="R9" s="155"/>
      <c r="S9" s="155"/>
    </row>
    <row r="10" spans="1:19" x14ac:dyDescent="0.2">
      <c r="A10" s="117" t="s">
        <v>104</v>
      </c>
      <c r="B10" s="107">
        <v>900</v>
      </c>
      <c r="C10" s="100" t="s">
        <v>105</v>
      </c>
      <c r="D10" s="100"/>
      <c r="E10" s="100"/>
      <c r="F10" s="100"/>
      <c r="G10" s="100"/>
      <c r="H10" s="100"/>
      <c r="I10" s="100"/>
      <c r="J10" s="101">
        <f>J11+J18+J79+J85</f>
        <v>14747.93</v>
      </c>
      <c r="K10" s="101">
        <f>K11+K18+K79+K85</f>
        <v>4298.4800000000005</v>
      </c>
      <c r="L10" s="116">
        <f t="shared" si="0"/>
        <v>29.146327654118242</v>
      </c>
      <c r="N10" s="98" t="s">
        <v>406</v>
      </c>
      <c r="O10" s="155" t="e">
        <f>#REF!+#REF!+#REF!+#REF!+#REF!+#REF!</f>
        <v>#REF!</v>
      </c>
      <c r="P10" s="155" t="e">
        <f>#REF!+#REF!+#REF!+#REF!+#REF!+#REF!</f>
        <v>#REF!</v>
      </c>
      <c r="Q10" s="155" t="e">
        <f>#REF!+#REF!+#REF!+#REF!+#REF!+#REF!</f>
        <v>#REF!</v>
      </c>
      <c r="R10" s="155"/>
      <c r="S10" s="155"/>
    </row>
    <row r="11" spans="1:19" ht="36.75" customHeight="1" x14ac:dyDescent="0.2">
      <c r="A11" s="117" t="s">
        <v>107</v>
      </c>
      <c r="B11" s="107" t="s">
        <v>106</v>
      </c>
      <c r="C11" s="100" t="s">
        <v>105</v>
      </c>
      <c r="D11" s="100" t="s">
        <v>108</v>
      </c>
      <c r="E11" s="100"/>
      <c r="F11" s="100"/>
      <c r="G11" s="100"/>
      <c r="H11" s="100"/>
      <c r="I11" s="100"/>
      <c r="J11" s="101">
        <f>J12</f>
        <v>1301.3</v>
      </c>
      <c r="K11" s="101">
        <f t="shared" ref="K11:K16" si="1">K12</f>
        <v>229.3</v>
      </c>
      <c r="L11" s="116">
        <f t="shared" si="0"/>
        <v>17.620840697763775</v>
      </c>
      <c r="N11" s="156">
        <v>730</v>
      </c>
      <c r="O11" s="155" t="e">
        <f>#REF!</f>
        <v>#REF!</v>
      </c>
      <c r="P11" s="155" t="e">
        <f>#REF!</f>
        <v>#REF!</v>
      </c>
      <c r="Q11" s="155" t="e">
        <f>#REF!</f>
        <v>#REF!</v>
      </c>
      <c r="R11" s="155"/>
      <c r="S11" s="155"/>
    </row>
    <row r="12" spans="1:19" ht="48" customHeight="1" x14ac:dyDescent="0.2">
      <c r="A12" s="102" t="s">
        <v>109</v>
      </c>
      <c r="B12" s="100" t="s">
        <v>106</v>
      </c>
      <c r="C12" s="100" t="s">
        <v>105</v>
      </c>
      <c r="D12" s="100" t="s">
        <v>108</v>
      </c>
      <c r="E12" s="100" t="s">
        <v>105</v>
      </c>
      <c r="F12" s="100"/>
      <c r="G12" s="100"/>
      <c r="H12" s="100"/>
      <c r="I12" s="100"/>
      <c r="J12" s="101">
        <f t="shared" ref="J12:J16" si="2">J13</f>
        <v>1301.3</v>
      </c>
      <c r="K12" s="101">
        <f t="shared" si="1"/>
        <v>229.3</v>
      </c>
      <c r="L12" s="116">
        <f t="shared" si="0"/>
        <v>17.620840697763775</v>
      </c>
      <c r="N12" s="157" t="s">
        <v>407</v>
      </c>
      <c r="O12" s="155" t="e">
        <f>#REF!+#REF!+#REF!+#REF!+#REF!+#REF!+#REF!</f>
        <v>#REF!</v>
      </c>
      <c r="P12" s="155" t="e">
        <f>#REF!+#REF!+#REF!+#REF!+#REF!+#REF!+#REF!</f>
        <v>#REF!</v>
      </c>
      <c r="Q12" s="155" t="e">
        <f>#REF!+#REF!+#REF!+#REF!+#REF!+#REF!+#REF!</f>
        <v>#REF!</v>
      </c>
      <c r="R12" s="155"/>
      <c r="S12" s="155"/>
    </row>
    <row r="13" spans="1:19" ht="39.75" customHeight="1" x14ac:dyDescent="0.2">
      <c r="A13" s="102" t="s">
        <v>110</v>
      </c>
      <c r="B13" s="100" t="s">
        <v>106</v>
      </c>
      <c r="C13" s="100" t="s">
        <v>105</v>
      </c>
      <c r="D13" s="100" t="s">
        <v>108</v>
      </c>
      <c r="E13" s="100" t="s">
        <v>105</v>
      </c>
      <c r="F13" s="100" t="s">
        <v>8</v>
      </c>
      <c r="G13" s="100"/>
      <c r="H13" s="100"/>
      <c r="I13" s="100"/>
      <c r="J13" s="101">
        <f t="shared" si="2"/>
        <v>1301.3</v>
      </c>
      <c r="K13" s="101">
        <f t="shared" si="1"/>
        <v>229.3</v>
      </c>
      <c r="L13" s="116">
        <f t="shared" si="0"/>
        <v>17.620840697763775</v>
      </c>
      <c r="N13" s="157" t="s">
        <v>128</v>
      </c>
      <c r="O13" s="155" t="e">
        <f>J28+J41+J66+#REF!+J92+#REF!+J105+J126+J151+J187+J223+J243+J255+J281+J353+J436</f>
        <v>#REF!</v>
      </c>
      <c r="P13" s="155" t="e">
        <f>K28+K41+K66+#REF!+K92+#REF!+K105+K126+K151+K187+K223+K243+K255+K281+K353+K436</f>
        <v>#REF!</v>
      </c>
      <c r="Q13" s="155" t="e">
        <f>L28+L41+L66+#REF!+L92+#REF!+L105+L126+L151+L187+L223+L243+L255+L281+L353+L436</f>
        <v>#REF!</v>
      </c>
      <c r="R13" s="155"/>
      <c r="S13" s="155"/>
    </row>
    <row r="14" spans="1:19" ht="36" customHeight="1" x14ac:dyDescent="0.2">
      <c r="A14" s="102" t="s">
        <v>111</v>
      </c>
      <c r="B14" s="100" t="s">
        <v>106</v>
      </c>
      <c r="C14" s="100" t="s">
        <v>105</v>
      </c>
      <c r="D14" s="100" t="s">
        <v>108</v>
      </c>
      <c r="E14" s="100" t="s">
        <v>105</v>
      </c>
      <c r="F14" s="100" t="s">
        <v>8</v>
      </c>
      <c r="G14" s="100" t="s">
        <v>105</v>
      </c>
      <c r="H14" s="100"/>
      <c r="I14" s="100"/>
      <c r="J14" s="101">
        <f t="shared" si="2"/>
        <v>1301.3</v>
      </c>
      <c r="K14" s="101">
        <f t="shared" si="1"/>
        <v>229.3</v>
      </c>
      <c r="L14" s="116">
        <f t="shared" si="0"/>
        <v>17.620840697763775</v>
      </c>
      <c r="N14" s="157" t="s">
        <v>174</v>
      </c>
      <c r="O14" s="155">
        <f>J120+J117</f>
        <v>6</v>
      </c>
      <c r="P14" s="155">
        <f>K120+K117</f>
        <v>6</v>
      </c>
      <c r="Q14" s="155" t="e">
        <f>L120+L117</f>
        <v>#DIV/0!</v>
      </c>
      <c r="R14" s="155"/>
      <c r="S14" s="155"/>
    </row>
    <row r="15" spans="1:19" ht="25.5" x14ac:dyDescent="0.2">
      <c r="A15" s="102" t="s">
        <v>113</v>
      </c>
      <c r="B15" s="100" t="s">
        <v>106</v>
      </c>
      <c r="C15" s="100" t="s">
        <v>105</v>
      </c>
      <c r="D15" s="100" t="s">
        <v>108</v>
      </c>
      <c r="E15" s="100" t="s">
        <v>105</v>
      </c>
      <c r="F15" s="100" t="s">
        <v>8</v>
      </c>
      <c r="G15" s="100" t="s">
        <v>105</v>
      </c>
      <c r="H15" s="100" t="s">
        <v>112</v>
      </c>
      <c r="I15" s="100"/>
      <c r="J15" s="101">
        <f t="shared" si="2"/>
        <v>1301.3</v>
      </c>
      <c r="K15" s="101">
        <f t="shared" si="1"/>
        <v>229.3</v>
      </c>
      <c r="L15" s="116">
        <f t="shared" si="0"/>
        <v>17.620840697763775</v>
      </c>
      <c r="N15" s="157" t="s">
        <v>243</v>
      </c>
      <c r="O15" s="155" t="e">
        <f>J266+#REF!+J322+J327+J338+J343+J349+J376+J383+J446+J449+J456+J459+J470+#REF!+J495+J503+J506+#REF!</f>
        <v>#REF!</v>
      </c>
      <c r="P15" s="155" t="e">
        <f>K266+#REF!+K322+K327+K338+K343+K349+K376+K383+K446+K449+K456+K459+K470+#REF!+K495+K503+K506+#REF!</f>
        <v>#REF!</v>
      </c>
      <c r="Q15" s="155" t="e">
        <f>L266+#REF!+L322+L327+L338+L343+L349+L376+L383+L446+L449+L456+L459+L470+#REF!+L495+L503+L506+#REF!</f>
        <v>#REF!</v>
      </c>
      <c r="R15" s="155"/>
      <c r="S15" s="155"/>
    </row>
    <row r="16" spans="1:19" ht="62.25" customHeight="1" x14ac:dyDescent="0.2">
      <c r="A16" s="102" t="s">
        <v>115</v>
      </c>
      <c r="B16" s="100" t="s">
        <v>106</v>
      </c>
      <c r="C16" s="100" t="s">
        <v>105</v>
      </c>
      <c r="D16" s="100" t="s">
        <v>108</v>
      </c>
      <c r="E16" s="100" t="s">
        <v>105</v>
      </c>
      <c r="F16" s="100" t="s">
        <v>8</v>
      </c>
      <c r="G16" s="100" t="s">
        <v>105</v>
      </c>
      <c r="H16" s="100" t="s">
        <v>112</v>
      </c>
      <c r="I16" s="100" t="s">
        <v>114</v>
      </c>
      <c r="J16" s="101">
        <f t="shared" si="2"/>
        <v>1301.3</v>
      </c>
      <c r="K16" s="101">
        <f t="shared" si="1"/>
        <v>229.3</v>
      </c>
      <c r="L16" s="116">
        <f t="shared" si="0"/>
        <v>17.620840697763775</v>
      </c>
      <c r="N16" s="157" t="s">
        <v>220</v>
      </c>
      <c r="O16" s="155" t="e">
        <f>#REF!+J477</f>
        <v>#REF!</v>
      </c>
      <c r="P16" s="155" t="e">
        <f>#REF!+K477</f>
        <v>#REF!</v>
      </c>
      <c r="Q16" s="155" t="e">
        <f>#REF!+L477</f>
        <v>#REF!</v>
      </c>
      <c r="R16" s="155"/>
      <c r="S16" s="155"/>
    </row>
    <row r="17" spans="1:19" ht="24" customHeight="1" x14ac:dyDescent="0.2">
      <c r="A17" s="102" t="s">
        <v>117</v>
      </c>
      <c r="B17" s="100" t="s">
        <v>106</v>
      </c>
      <c r="C17" s="100" t="s">
        <v>105</v>
      </c>
      <c r="D17" s="100" t="s">
        <v>108</v>
      </c>
      <c r="E17" s="100" t="s">
        <v>105</v>
      </c>
      <c r="F17" s="100" t="s">
        <v>8</v>
      </c>
      <c r="G17" s="100" t="s">
        <v>105</v>
      </c>
      <c r="H17" s="100" t="s">
        <v>112</v>
      </c>
      <c r="I17" s="100" t="s">
        <v>116</v>
      </c>
      <c r="J17" s="101">
        <v>1301.3</v>
      </c>
      <c r="K17" s="101">
        <v>229.3</v>
      </c>
      <c r="L17" s="116">
        <f t="shared" si="0"/>
        <v>17.620840697763775</v>
      </c>
      <c r="N17" s="157" t="s">
        <v>131</v>
      </c>
      <c r="O17" s="155" t="e">
        <f>#REF!</f>
        <v>#REF!</v>
      </c>
      <c r="P17" s="155" t="e">
        <f>#REF!</f>
        <v>#REF!</v>
      </c>
      <c r="Q17" s="155" t="e">
        <f>#REF!</f>
        <v>#REF!</v>
      </c>
      <c r="R17" s="155"/>
      <c r="S17" s="155"/>
    </row>
    <row r="18" spans="1:19" ht="55.5" customHeight="1" x14ac:dyDescent="0.2">
      <c r="A18" s="117" t="s">
        <v>119</v>
      </c>
      <c r="B18" s="107" t="s">
        <v>106</v>
      </c>
      <c r="C18" s="100" t="s">
        <v>105</v>
      </c>
      <c r="D18" s="100" t="s">
        <v>118</v>
      </c>
      <c r="E18" s="100"/>
      <c r="F18" s="100"/>
      <c r="G18" s="100"/>
      <c r="H18" s="100"/>
      <c r="I18" s="100"/>
      <c r="J18" s="101">
        <f>J19+J63+J57</f>
        <v>13021.1</v>
      </c>
      <c r="K18" s="101">
        <f>K19+K63+K57</f>
        <v>3976.0000000000005</v>
      </c>
      <c r="L18" s="116">
        <f t="shared" si="0"/>
        <v>30.535054642080933</v>
      </c>
      <c r="N18" s="98" t="s">
        <v>408</v>
      </c>
      <c r="O18" s="155">
        <f>J114</f>
        <v>57.6</v>
      </c>
      <c r="P18" s="155">
        <f t="shared" ref="P18:Q18" si="3">K114</f>
        <v>6</v>
      </c>
      <c r="Q18" s="155">
        <f t="shared" si="3"/>
        <v>10.416666666666666</v>
      </c>
      <c r="R18" s="155"/>
      <c r="S18" s="155"/>
    </row>
    <row r="19" spans="1:19" ht="51" x14ac:dyDescent="0.2">
      <c r="A19" s="102" t="s">
        <v>109</v>
      </c>
      <c r="B19" s="100" t="s">
        <v>106</v>
      </c>
      <c r="C19" s="100" t="s">
        <v>105</v>
      </c>
      <c r="D19" s="100" t="s">
        <v>118</v>
      </c>
      <c r="E19" s="100" t="s">
        <v>105</v>
      </c>
      <c r="F19" s="100"/>
      <c r="G19" s="100"/>
      <c r="H19" s="100"/>
      <c r="I19" s="100"/>
      <c r="J19" s="101">
        <f>J20</f>
        <v>12966.5</v>
      </c>
      <c r="K19" s="101">
        <f t="shared" ref="K19" si="4">K20</f>
        <v>3976.0000000000005</v>
      </c>
      <c r="L19" s="116">
        <f t="shared" si="0"/>
        <v>30.663633208653067</v>
      </c>
      <c r="O19" s="155"/>
      <c r="P19" s="155"/>
      <c r="Q19" s="155"/>
      <c r="R19" s="155"/>
      <c r="S19" s="155"/>
    </row>
    <row r="20" spans="1:19" ht="38.25" x14ac:dyDescent="0.2">
      <c r="A20" s="102" t="s">
        <v>110</v>
      </c>
      <c r="B20" s="100" t="s">
        <v>106</v>
      </c>
      <c r="C20" s="100" t="s">
        <v>105</v>
      </c>
      <c r="D20" s="100" t="s">
        <v>118</v>
      </c>
      <c r="E20" s="100" t="s">
        <v>105</v>
      </c>
      <c r="F20" s="100" t="s">
        <v>8</v>
      </c>
      <c r="G20" s="100"/>
      <c r="H20" s="100"/>
      <c r="I20" s="100"/>
      <c r="J20" s="101">
        <f>J21</f>
        <v>12966.5</v>
      </c>
      <c r="K20" s="101">
        <f t="shared" ref="K20:K23" si="5">K21</f>
        <v>3976.0000000000005</v>
      </c>
      <c r="L20" s="116">
        <f t="shared" si="0"/>
        <v>30.663633208653067</v>
      </c>
      <c r="O20" s="155" t="e">
        <f>O8+O9+O10+O11+O12+O13+O14+O15+O16+O17+#REF!+#REF!+#REF!+O18</f>
        <v>#REF!</v>
      </c>
      <c r="P20" s="155" t="e">
        <f>P8+P9+P10+P11+P12+P13+P14+P15+P16+P17+#REF!+#REF!+#REF!+P18</f>
        <v>#REF!</v>
      </c>
      <c r="Q20" s="155" t="e">
        <f>Q8+Q9+Q10+Q11+Q12+Q13+Q14+Q15+Q16+Q17+#REF!+#REF!+#REF!+Q18</f>
        <v>#REF!</v>
      </c>
      <c r="R20" s="155"/>
      <c r="S20" s="155"/>
    </row>
    <row r="21" spans="1:19" ht="36.75" customHeight="1" x14ac:dyDescent="0.2">
      <c r="A21" s="102" t="s">
        <v>111</v>
      </c>
      <c r="B21" s="100" t="s">
        <v>106</v>
      </c>
      <c r="C21" s="100" t="s">
        <v>105</v>
      </c>
      <c r="D21" s="100" t="s">
        <v>118</v>
      </c>
      <c r="E21" s="100" t="s">
        <v>105</v>
      </c>
      <c r="F21" s="100" t="s">
        <v>8</v>
      </c>
      <c r="G21" s="100" t="s">
        <v>105</v>
      </c>
      <c r="H21" s="100"/>
      <c r="I21" s="100"/>
      <c r="J21" s="101">
        <f>J22+J25+J33+J36+J39+J42+J45+J54+J48+J51</f>
        <v>12966.5</v>
      </c>
      <c r="K21" s="101">
        <f>K22+K25+K33+K36+K39+K42+K45+K54+K48+K51</f>
        <v>3976.0000000000005</v>
      </c>
      <c r="L21" s="116">
        <f t="shared" si="0"/>
        <v>30.663633208653067</v>
      </c>
      <c r="O21" s="155"/>
      <c r="P21" s="155"/>
      <c r="Q21" s="155"/>
      <c r="R21" s="155"/>
      <c r="S21" s="155"/>
    </row>
    <row r="22" spans="1:19" ht="27" customHeight="1" x14ac:dyDescent="0.2">
      <c r="A22" s="102" t="s">
        <v>121</v>
      </c>
      <c r="B22" s="100" t="s">
        <v>106</v>
      </c>
      <c r="C22" s="100" t="s">
        <v>105</v>
      </c>
      <c r="D22" s="100" t="s">
        <v>118</v>
      </c>
      <c r="E22" s="100" t="s">
        <v>105</v>
      </c>
      <c r="F22" s="100" t="s">
        <v>8</v>
      </c>
      <c r="G22" s="100" t="s">
        <v>105</v>
      </c>
      <c r="H22" s="100" t="s">
        <v>120</v>
      </c>
      <c r="I22" s="100"/>
      <c r="J22" s="101">
        <f>J23</f>
        <v>10300.799999999999</v>
      </c>
      <c r="K22" s="101">
        <f t="shared" si="5"/>
        <v>3283.3</v>
      </c>
      <c r="L22" s="116">
        <f t="shared" si="0"/>
        <v>31.87422336129233</v>
      </c>
      <c r="O22" s="155"/>
      <c r="P22" s="155"/>
      <c r="Q22" s="155"/>
      <c r="R22" s="155"/>
      <c r="S22" s="155"/>
    </row>
    <row r="23" spans="1:19" ht="62.25" customHeight="1" x14ac:dyDescent="0.2">
      <c r="A23" s="102" t="s">
        <v>115</v>
      </c>
      <c r="B23" s="100" t="s">
        <v>106</v>
      </c>
      <c r="C23" s="100" t="s">
        <v>105</v>
      </c>
      <c r="D23" s="100" t="s">
        <v>118</v>
      </c>
      <c r="E23" s="100" t="s">
        <v>105</v>
      </c>
      <c r="F23" s="100" t="s">
        <v>8</v>
      </c>
      <c r="G23" s="100" t="s">
        <v>105</v>
      </c>
      <c r="H23" s="100" t="s">
        <v>120</v>
      </c>
      <c r="I23" s="100" t="s">
        <v>114</v>
      </c>
      <c r="J23" s="101">
        <f>J24</f>
        <v>10300.799999999999</v>
      </c>
      <c r="K23" s="101">
        <f t="shared" si="5"/>
        <v>3283.3</v>
      </c>
      <c r="L23" s="116">
        <f t="shared" si="0"/>
        <v>31.87422336129233</v>
      </c>
      <c r="O23" s="155"/>
      <c r="P23" s="155"/>
      <c r="Q23" s="155"/>
      <c r="R23" s="155"/>
      <c r="S23" s="155"/>
    </row>
    <row r="24" spans="1:19" ht="25.5" x14ac:dyDescent="0.2">
      <c r="A24" s="102" t="s">
        <v>117</v>
      </c>
      <c r="B24" s="100" t="s">
        <v>106</v>
      </c>
      <c r="C24" s="100" t="s">
        <v>105</v>
      </c>
      <c r="D24" s="100" t="s">
        <v>118</v>
      </c>
      <c r="E24" s="100" t="s">
        <v>105</v>
      </c>
      <c r="F24" s="100" t="s">
        <v>8</v>
      </c>
      <c r="G24" s="100" t="s">
        <v>105</v>
      </c>
      <c r="H24" s="100" t="s">
        <v>120</v>
      </c>
      <c r="I24" s="100" t="s">
        <v>116</v>
      </c>
      <c r="J24" s="101">
        <v>10300.799999999999</v>
      </c>
      <c r="K24" s="101">
        <v>3283.3</v>
      </c>
      <c r="L24" s="116">
        <f t="shared" si="0"/>
        <v>31.87422336129233</v>
      </c>
      <c r="O24" s="155"/>
      <c r="P24" s="155"/>
      <c r="Q24" s="155"/>
      <c r="R24" s="155"/>
      <c r="S24" s="155"/>
    </row>
    <row r="25" spans="1:19" ht="27" customHeight="1" x14ac:dyDescent="0.2">
      <c r="A25" s="102" t="s">
        <v>123</v>
      </c>
      <c r="B25" s="100" t="s">
        <v>106</v>
      </c>
      <c r="C25" s="100" t="s">
        <v>105</v>
      </c>
      <c r="D25" s="100" t="s">
        <v>118</v>
      </c>
      <c r="E25" s="100" t="s">
        <v>105</v>
      </c>
      <c r="F25" s="100" t="s">
        <v>8</v>
      </c>
      <c r="G25" s="100" t="s">
        <v>105</v>
      </c>
      <c r="H25" s="100" t="s">
        <v>122</v>
      </c>
      <c r="I25" s="100"/>
      <c r="J25" s="101">
        <f>J26+J28+J30</f>
        <v>939.40000000000009</v>
      </c>
      <c r="K25" s="101">
        <v>0</v>
      </c>
      <c r="L25" s="116">
        <f t="shared" si="0"/>
        <v>0</v>
      </c>
    </row>
    <row r="26" spans="1:19" ht="60" customHeight="1" x14ac:dyDescent="0.2">
      <c r="A26" s="102" t="s">
        <v>115</v>
      </c>
      <c r="B26" s="100" t="s">
        <v>106</v>
      </c>
      <c r="C26" s="100" t="s">
        <v>105</v>
      </c>
      <c r="D26" s="100" t="s">
        <v>118</v>
      </c>
      <c r="E26" s="100" t="s">
        <v>105</v>
      </c>
      <c r="F26" s="100" t="s">
        <v>8</v>
      </c>
      <c r="G26" s="100" t="s">
        <v>105</v>
      </c>
      <c r="H26" s="100" t="s">
        <v>122</v>
      </c>
      <c r="I26" s="100" t="s">
        <v>114</v>
      </c>
      <c r="J26" s="101">
        <f>J27</f>
        <v>268.2</v>
      </c>
      <c r="K26" s="101">
        <f>K27</f>
        <v>38.1</v>
      </c>
      <c r="L26" s="116">
        <f t="shared" si="0"/>
        <v>14.205816554809845</v>
      </c>
    </row>
    <row r="27" spans="1:19" ht="24" customHeight="1" x14ac:dyDescent="0.2">
      <c r="A27" s="102" t="s">
        <v>117</v>
      </c>
      <c r="B27" s="100" t="s">
        <v>106</v>
      </c>
      <c r="C27" s="100" t="s">
        <v>105</v>
      </c>
      <c r="D27" s="100" t="s">
        <v>118</v>
      </c>
      <c r="E27" s="100" t="s">
        <v>105</v>
      </c>
      <c r="F27" s="100" t="s">
        <v>8</v>
      </c>
      <c r="G27" s="100" t="s">
        <v>105</v>
      </c>
      <c r="H27" s="100" t="s">
        <v>122</v>
      </c>
      <c r="I27" s="100" t="s">
        <v>116</v>
      </c>
      <c r="J27" s="101">
        <v>268.2</v>
      </c>
      <c r="K27" s="101">
        <v>38.1</v>
      </c>
      <c r="L27" s="116">
        <f t="shared" si="0"/>
        <v>14.205816554809845</v>
      </c>
    </row>
    <row r="28" spans="1:19" ht="25.5" x14ac:dyDescent="0.2">
      <c r="A28" s="99" t="s">
        <v>126</v>
      </c>
      <c r="B28" s="100" t="s">
        <v>106</v>
      </c>
      <c r="C28" s="100" t="s">
        <v>105</v>
      </c>
      <c r="D28" s="100" t="s">
        <v>118</v>
      </c>
      <c r="E28" s="100" t="s">
        <v>105</v>
      </c>
      <c r="F28" s="100" t="s">
        <v>8</v>
      </c>
      <c r="G28" s="100" t="s">
        <v>105</v>
      </c>
      <c r="H28" s="100" t="s">
        <v>122</v>
      </c>
      <c r="I28" s="100" t="s">
        <v>124</v>
      </c>
      <c r="J28" s="101">
        <f>J29</f>
        <v>446</v>
      </c>
      <c r="K28" s="101">
        <f t="shared" ref="K28" si="6">K29</f>
        <v>446</v>
      </c>
      <c r="L28" s="116">
        <f t="shared" si="0"/>
        <v>100</v>
      </c>
    </row>
    <row r="29" spans="1:19" ht="38.25" x14ac:dyDescent="0.2">
      <c r="A29" s="99" t="s">
        <v>127</v>
      </c>
      <c r="B29" s="100" t="s">
        <v>106</v>
      </c>
      <c r="C29" s="100" t="s">
        <v>105</v>
      </c>
      <c r="D29" s="100" t="s">
        <v>118</v>
      </c>
      <c r="E29" s="100" t="s">
        <v>105</v>
      </c>
      <c r="F29" s="100" t="s">
        <v>8</v>
      </c>
      <c r="G29" s="100" t="s">
        <v>105</v>
      </c>
      <c r="H29" s="100" t="s">
        <v>122</v>
      </c>
      <c r="I29" s="100" t="s">
        <v>125</v>
      </c>
      <c r="J29" s="101">
        <v>446</v>
      </c>
      <c r="K29" s="101">
        <v>446</v>
      </c>
      <c r="L29" s="116">
        <f t="shared" si="0"/>
        <v>100</v>
      </c>
    </row>
    <row r="30" spans="1:19" ht="15" customHeight="1" x14ac:dyDescent="0.2">
      <c r="A30" s="99" t="s">
        <v>132</v>
      </c>
      <c r="B30" s="100" t="s">
        <v>106</v>
      </c>
      <c r="C30" s="100" t="s">
        <v>105</v>
      </c>
      <c r="D30" s="100" t="s">
        <v>118</v>
      </c>
      <c r="E30" s="100" t="s">
        <v>105</v>
      </c>
      <c r="F30" s="100" t="s">
        <v>8</v>
      </c>
      <c r="G30" s="100" t="s">
        <v>105</v>
      </c>
      <c r="H30" s="100" t="s">
        <v>122</v>
      </c>
      <c r="I30" s="100" t="s">
        <v>130</v>
      </c>
      <c r="J30" s="101">
        <v>225.2</v>
      </c>
      <c r="K30" s="101">
        <v>225.2</v>
      </c>
      <c r="L30" s="116">
        <f t="shared" si="0"/>
        <v>100</v>
      </c>
    </row>
    <row r="31" spans="1:19" hidden="1" x14ac:dyDescent="0.2">
      <c r="A31" s="99" t="s">
        <v>451</v>
      </c>
      <c r="B31" s="100" t="s">
        <v>106</v>
      </c>
      <c r="C31" s="100" t="s">
        <v>105</v>
      </c>
      <c r="D31" s="100" t="s">
        <v>118</v>
      </c>
      <c r="E31" s="100" t="s">
        <v>105</v>
      </c>
      <c r="F31" s="100" t="s">
        <v>8</v>
      </c>
      <c r="G31" s="100" t="s">
        <v>105</v>
      </c>
      <c r="H31" s="100" t="s">
        <v>122</v>
      </c>
      <c r="I31" s="100" t="s">
        <v>452</v>
      </c>
      <c r="J31" s="101">
        <v>0</v>
      </c>
      <c r="K31" s="101">
        <v>0</v>
      </c>
      <c r="L31" s="116" t="e">
        <f t="shared" ref="L31" si="7">K31/J31*100</f>
        <v>#DIV/0!</v>
      </c>
    </row>
    <row r="32" spans="1:19" x14ac:dyDescent="0.2">
      <c r="A32" s="99" t="s">
        <v>133</v>
      </c>
      <c r="B32" s="100" t="s">
        <v>106</v>
      </c>
      <c r="C32" s="100" t="s">
        <v>105</v>
      </c>
      <c r="D32" s="100" t="s">
        <v>118</v>
      </c>
      <c r="E32" s="100" t="s">
        <v>105</v>
      </c>
      <c r="F32" s="100" t="s">
        <v>8</v>
      </c>
      <c r="G32" s="100" t="s">
        <v>105</v>
      </c>
      <c r="H32" s="100" t="s">
        <v>122</v>
      </c>
      <c r="I32" s="100" t="s">
        <v>131</v>
      </c>
      <c r="J32" s="101">
        <v>225.2</v>
      </c>
      <c r="K32" s="101">
        <v>225.2</v>
      </c>
      <c r="L32" s="116">
        <f t="shared" si="0"/>
        <v>100</v>
      </c>
    </row>
    <row r="33" spans="1:12" ht="50.25" customHeight="1" x14ac:dyDescent="0.2">
      <c r="A33" s="102" t="s">
        <v>135</v>
      </c>
      <c r="B33" s="100" t="s">
        <v>106</v>
      </c>
      <c r="C33" s="100" t="s">
        <v>105</v>
      </c>
      <c r="D33" s="100" t="s">
        <v>118</v>
      </c>
      <c r="E33" s="100" t="s">
        <v>105</v>
      </c>
      <c r="F33" s="100" t="s">
        <v>8</v>
      </c>
      <c r="G33" s="100" t="s">
        <v>105</v>
      </c>
      <c r="H33" s="100" t="s">
        <v>134</v>
      </c>
      <c r="I33" s="100"/>
      <c r="J33" s="101">
        <f>J34</f>
        <v>139.5</v>
      </c>
      <c r="K33" s="101">
        <f t="shared" ref="K33:K34" si="8">K34</f>
        <v>30.9</v>
      </c>
      <c r="L33" s="116">
        <f t="shared" si="0"/>
        <v>22.1505376344086</v>
      </c>
    </row>
    <row r="34" spans="1:12" ht="60.75" customHeight="1" x14ac:dyDescent="0.2">
      <c r="A34" s="102" t="s">
        <v>115</v>
      </c>
      <c r="B34" s="100" t="s">
        <v>106</v>
      </c>
      <c r="C34" s="100" t="s">
        <v>105</v>
      </c>
      <c r="D34" s="100" t="s">
        <v>118</v>
      </c>
      <c r="E34" s="100" t="s">
        <v>105</v>
      </c>
      <c r="F34" s="100" t="s">
        <v>8</v>
      </c>
      <c r="G34" s="100" t="s">
        <v>105</v>
      </c>
      <c r="H34" s="100" t="s">
        <v>134</v>
      </c>
      <c r="I34" s="100" t="s">
        <v>114</v>
      </c>
      <c r="J34" s="101">
        <f>J35</f>
        <v>139.5</v>
      </c>
      <c r="K34" s="101">
        <f t="shared" si="8"/>
        <v>30.9</v>
      </c>
      <c r="L34" s="116">
        <f t="shared" si="0"/>
        <v>22.1505376344086</v>
      </c>
    </row>
    <row r="35" spans="1:12" ht="25.5" x14ac:dyDescent="0.2">
      <c r="A35" s="102" t="s">
        <v>117</v>
      </c>
      <c r="B35" s="100" t="s">
        <v>106</v>
      </c>
      <c r="C35" s="100" t="s">
        <v>105</v>
      </c>
      <c r="D35" s="100" t="s">
        <v>118</v>
      </c>
      <c r="E35" s="100" t="s">
        <v>105</v>
      </c>
      <c r="F35" s="100" t="s">
        <v>8</v>
      </c>
      <c r="G35" s="100" t="s">
        <v>105</v>
      </c>
      <c r="H35" s="100" t="s">
        <v>134</v>
      </c>
      <c r="I35" s="100" t="s">
        <v>116</v>
      </c>
      <c r="J35" s="101">
        <v>139.5</v>
      </c>
      <c r="K35" s="101">
        <v>30.9</v>
      </c>
      <c r="L35" s="116">
        <f>K35/J35*100</f>
        <v>22.1505376344086</v>
      </c>
    </row>
    <row r="36" spans="1:12" ht="111" customHeight="1" x14ac:dyDescent="0.2">
      <c r="A36" s="102" t="s">
        <v>137</v>
      </c>
      <c r="B36" s="100" t="s">
        <v>106</v>
      </c>
      <c r="C36" s="100" t="s">
        <v>105</v>
      </c>
      <c r="D36" s="100" t="s">
        <v>118</v>
      </c>
      <c r="E36" s="100" t="s">
        <v>105</v>
      </c>
      <c r="F36" s="100" t="s">
        <v>8</v>
      </c>
      <c r="G36" s="100" t="s">
        <v>105</v>
      </c>
      <c r="H36" s="100" t="s">
        <v>136</v>
      </c>
      <c r="I36" s="100"/>
      <c r="J36" s="101">
        <f>J37</f>
        <v>187</v>
      </c>
      <c r="K36" s="101">
        <f t="shared" ref="K36:K37" si="9">K37</f>
        <v>0</v>
      </c>
      <c r="L36" s="116">
        <f t="shared" si="0"/>
        <v>0</v>
      </c>
    </row>
    <row r="37" spans="1:12" ht="60.75" customHeight="1" x14ac:dyDescent="0.2">
      <c r="A37" s="102" t="s">
        <v>115</v>
      </c>
      <c r="B37" s="100" t="s">
        <v>106</v>
      </c>
      <c r="C37" s="100" t="s">
        <v>105</v>
      </c>
      <c r="D37" s="100" t="s">
        <v>118</v>
      </c>
      <c r="E37" s="100" t="s">
        <v>105</v>
      </c>
      <c r="F37" s="100" t="s">
        <v>8</v>
      </c>
      <c r="G37" s="100" t="s">
        <v>105</v>
      </c>
      <c r="H37" s="100" t="s">
        <v>136</v>
      </c>
      <c r="I37" s="100" t="s">
        <v>114</v>
      </c>
      <c r="J37" s="101">
        <f>J38</f>
        <v>187</v>
      </c>
      <c r="K37" s="101">
        <f t="shared" si="9"/>
        <v>0</v>
      </c>
      <c r="L37" s="116">
        <f t="shared" si="0"/>
        <v>0</v>
      </c>
    </row>
    <row r="38" spans="1:12" ht="25.5" x14ac:dyDescent="0.2">
      <c r="A38" s="102" t="s">
        <v>117</v>
      </c>
      <c r="B38" s="100" t="s">
        <v>106</v>
      </c>
      <c r="C38" s="100" t="s">
        <v>105</v>
      </c>
      <c r="D38" s="100" t="s">
        <v>118</v>
      </c>
      <c r="E38" s="100" t="s">
        <v>105</v>
      </c>
      <c r="F38" s="100" t="s">
        <v>8</v>
      </c>
      <c r="G38" s="100" t="s">
        <v>105</v>
      </c>
      <c r="H38" s="100" t="s">
        <v>136</v>
      </c>
      <c r="I38" s="100" t="s">
        <v>116</v>
      </c>
      <c r="J38" s="101">
        <v>187</v>
      </c>
      <c r="K38" s="101">
        <v>0</v>
      </c>
      <c r="L38" s="116">
        <f t="shared" si="0"/>
        <v>0</v>
      </c>
    </row>
    <row r="39" spans="1:12" ht="90.75" customHeight="1" x14ac:dyDescent="0.2">
      <c r="A39" s="102" t="s">
        <v>139</v>
      </c>
      <c r="B39" s="100" t="s">
        <v>106</v>
      </c>
      <c r="C39" s="100" t="s">
        <v>105</v>
      </c>
      <c r="D39" s="100" t="s">
        <v>118</v>
      </c>
      <c r="E39" s="100" t="s">
        <v>105</v>
      </c>
      <c r="F39" s="100" t="s">
        <v>8</v>
      </c>
      <c r="G39" s="100" t="s">
        <v>105</v>
      </c>
      <c r="H39" s="100" t="s">
        <v>138</v>
      </c>
      <c r="I39" s="100"/>
      <c r="J39" s="101">
        <f>J40</f>
        <v>2.7</v>
      </c>
      <c r="K39" s="101">
        <f t="shared" ref="K39" si="10">K40</f>
        <v>2.4</v>
      </c>
      <c r="L39" s="116">
        <f t="shared" si="0"/>
        <v>88.888888888888886</v>
      </c>
    </row>
    <row r="40" spans="1:12" ht="25.5" x14ac:dyDescent="0.2">
      <c r="A40" s="99" t="s">
        <v>126</v>
      </c>
      <c r="B40" s="100" t="s">
        <v>106</v>
      </c>
      <c r="C40" s="100" t="s">
        <v>105</v>
      </c>
      <c r="D40" s="100" t="s">
        <v>118</v>
      </c>
      <c r="E40" s="100" t="s">
        <v>105</v>
      </c>
      <c r="F40" s="100" t="s">
        <v>8</v>
      </c>
      <c r="G40" s="100" t="s">
        <v>105</v>
      </c>
      <c r="H40" s="100" t="s">
        <v>138</v>
      </c>
      <c r="I40" s="100" t="s">
        <v>124</v>
      </c>
      <c r="J40" s="101">
        <f>J41</f>
        <v>2.7</v>
      </c>
      <c r="K40" s="101">
        <f t="shared" ref="K40" si="11">K41</f>
        <v>2.4</v>
      </c>
      <c r="L40" s="116">
        <f t="shared" si="0"/>
        <v>88.888888888888886</v>
      </c>
    </row>
    <row r="41" spans="1:12" ht="25.5" customHeight="1" x14ac:dyDescent="0.2">
      <c r="A41" s="99" t="s">
        <v>127</v>
      </c>
      <c r="B41" s="100" t="s">
        <v>106</v>
      </c>
      <c r="C41" s="100" t="s">
        <v>105</v>
      </c>
      <c r="D41" s="100" t="s">
        <v>118</v>
      </c>
      <c r="E41" s="100" t="s">
        <v>105</v>
      </c>
      <c r="F41" s="100" t="s">
        <v>8</v>
      </c>
      <c r="G41" s="100" t="s">
        <v>105</v>
      </c>
      <c r="H41" s="100" t="s">
        <v>138</v>
      </c>
      <c r="I41" s="100" t="s">
        <v>125</v>
      </c>
      <c r="J41" s="101">
        <v>2.7</v>
      </c>
      <c r="K41" s="101">
        <v>2.4</v>
      </c>
      <c r="L41" s="116">
        <f t="shared" si="0"/>
        <v>88.888888888888886</v>
      </c>
    </row>
    <row r="42" spans="1:12" ht="63" customHeight="1" x14ac:dyDescent="0.2">
      <c r="A42" s="102" t="s">
        <v>141</v>
      </c>
      <c r="B42" s="100" t="s">
        <v>106</v>
      </c>
      <c r="C42" s="100" t="s">
        <v>105</v>
      </c>
      <c r="D42" s="100" t="s">
        <v>118</v>
      </c>
      <c r="E42" s="100" t="s">
        <v>105</v>
      </c>
      <c r="F42" s="100" t="s">
        <v>8</v>
      </c>
      <c r="G42" s="100" t="s">
        <v>105</v>
      </c>
      <c r="H42" s="100" t="s">
        <v>140</v>
      </c>
      <c r="I42" s="100"/>
      <c r="J42" s="101">
        <f>J43</f>
        <v>92</v>
      </c>
      <c r="K42" s="101">
        <f t="shared" ref="K42:K43" si="12">K43</f>
        <v>15.3</v>
      </c>
      <c r="L42" s="116">
        <f>K42/J42*100</f>
        <v>16.630434782608695</v>
      </c>
    </row>
    <row r="43" spans="1:12" ht="63" customHeight="1" x14ac:dyDescent="0.2">
      <c r="A43" s="102" t="s">
        <v>115</v>
      </c>
      <c r="B43" s="100" t="s">
        <v>106</v>
      </c>
      <c r="C43" s="100" t="s">
        <v>105</v>
      </c>
      <c r="D43" s="100" t="s">
        <v>118</v>
      </c>
      <c r="E43" s="100" t="s">
        <v>105</v>
      </c>
      <c r="F43" s="100" t="s">
        <v>8</v>
      </c>
      <c r="G43" s="100" t="s">
        <v>105</v>
      </c>
      <c r="H43" s="100" t="s">
        <v>140</v>
      </c>
      <c r="I43" s="100" t="s">
        <v>114</v>
      </c>
      <c r="J43" s="101">
        <f>J44</f>
        <v>92</v>
      </c>
      <c r="K43" s="101">
        <f t="shared" si="12"/>
        <v>15.3</v>
      </c>
      <c r="L43" s="116">
        <f>K43/J43*100</f>
        <v>16.630434782608695</v>
      </c>
    </row>
    <row r="44" spans="1:12" ht="25.5" x14ac:dyDescent="0.2">
      <c r="A44" s="102" t="s">
        <v>117</v>
      </c>
      <c r="B44" s="100" t="s">
        <v>106</v>
      </c>
      <c r="C44" s="100" t="s">
        <v>105</v>
      </c>
      <c r="D44" s="100" t="s">
        <v>118</v>
      </c>
      <c r="E44" s="100" t="s">
        <v>105</v>
      </c>
      <c r="F44" s="100" t="s">
        <v>8</v>
      </c>
      <c r="G44" s="100" t="s">
        <v>105</v>
      </c>
      <c r="H44" s="100" t="s">
        <v>140</v>
      </c>
      <c r="I44" s="100" t="s">
        <v>116</v>
      </c>
      <c r="J44" s="101">
        <v>92</v>
      </c>
      <c r="K44" s="101">
        <v>15.3</v>
      </c>
      <c r="L44" s="116">
        <f>K44/J44*100</f>
        <v>16.630434782608695</v>
      </c>
    </row>
    <row r="45" spans="1:12" ht="80.25" customHeight="1" x14ac:dyDescent="0.2">
      <c r="A45" s="102" t="s">
        <v>143</v>
      </c>
      <c r="B45" s="100" t="s">
        <v>106</v>
      </c>
      <c r="C45" s="100" t="s">
        <v>105</v>
      </c>
      <c r="D45" s="100" t="s">
        <v>118</v>
      </c>
      <c r="E45" s="100" t="s">
        <v>105</v>
      </c>
      <c r="F45" s="100" t="s">
        <v>8</v>
      </c>
      <c r="G45" s="100" t="s">
        <v>105</v>
      </c>
      <c r="H45" s="100" t="s">
        <v>142</v>
      </c>
      <c r="I45" s="100"/>
      <c r="J45" s="101">
        <f>J46</f>
        <v>167.4</v>
      </c>
      <c r="K45" s="101">
        <f t="shared" ref="K45:K46" si="13">K46</f>
        <v>0</v>
      </c>
      <c r="L45" s="116">
        <f t="shared" si="0"/>
        <v>0</v>
      </c>
    </row>
    <row r="46" spans="1:12" ht="60" customHeight="1" x14ac:dyDescent="0.2">
      <c r="A46" s="102" t="s">
        <v>115</v>
      </c>
      <c r="B46" s="100" t="s">
        <v>106</v>
      </c>
      <c r="C46" s="100" t="s">
        <v>105</v>
      </c>
      <c r="D46" s="100" t="s">
        <v>118</v>
      </c>
      <c r="E46" s="100" t="s">
        <v>105</v>
      </c>
      <c r="F46" s="100" t="s">
        <v>8</v>
      </c>
      <c r="G46" s="100" t="s">
        <v>105</v>
      </c>
      <c r="H46" s="100" t="s">
        <v>142</v>
      </c>
      <c r="I46" s="100" t="s">
        <v>114</v>
      </c>
      <c r="J46" s="101">
        <f>J47</f>
        <v>167.4</v>
      </c>
      <c r="K46" s="101">
        <f t="shared" si="13"/>
        <v>0</v>
      </c>
      <c r="L46" s="116">
        <f t="shared" si="0"/>
        <v>0</v>
      </c>
    </row>
    <row r="47" spans="1:12" ht="25.5" x14ac:dyDescent="0.2">
      <c r="A47" s="247" t="s">
        <v>117</v>
      </c>
      <c r="B47" s="100" t="s">
        <v>106</v>
      </c>
      <c r="C47" s="100" t="s">
        <v>105</v>
      </c>
      <c r="D47" s="100" t="s">
        <v>118</v>
      </c>
      <c r="E47" s="100" t="s">
        <v>105</v>
      </c>
      <c r="F47" s="100" t="s">
        <v>8</v>
      </c>
      <c r="G47" s="100" t="s">
        <v>105</v>
      </c>
      <c r="H47" s="100" t="s">
        <v>142</v>
      </c>
      <c r="I47" s="100" t="s">
        <v>116</v>
      </c>
      <c r="J47" s="101">
        <v>167.4</v>
      </c>
      <c r="K47" s="101">
        <v>0</v>
      </c>
      <c r="L47" s="116">
        <f t="shared" ref="L47:L53" si="14">K47/J47*100</f>
        <v>0</v>
      </c>
    </row>
    <row r="48" spans="1:12" ht="89.25" x14ac:dyDescent="0.2">
      <c r="A48" s="102" t="s">
        <v>559</v>
      </c>
      <c r="B48" s="100" t="s">
        <v>106</v>
      </c>
      <c r="C48" s="100" t="s">
        <v>105</v>
      </c>
      <c r="D48" s="100" t="s">
        <v>118</v>
      </c>
      <c r="E48" s="100" t="s">
        <v>105</v>
      </c>
      <c r="F48" s="100" t="s">
        <v>8</v>
      </c>
      <c r="G48" s="100" t="s">
        <v>105</v>
      </c>
      <c r="H48" s="100" t="s">
        <v>560</v>
      </c>
      <c r="I48" s="100"/>
      <c r="J48" s="101">
        <f>J49</f>
        <v>11.5</v>
      </c>
      <c r="K48" s="101">
        <f>K49</f>
        <v>0</v>
      </c>
      <c r="L48" s="116">
        <f t="shared" si="14"/>
        <v>0</v>
      </c>
    </row>
    <row r="49" spans="1:12" ht="63.75" x14ac:dyDescent="0.2">
      <c r="A49" s="102" t="s">
        <v>115</v>
      </c>
      <c r="B49" s="100" t="s">
        <v>106</v>
      </c>
      <c r="C49" s="100" t="s">
        <v>105</v>
      </c>
      <c r="D49" s="100" t="s">
        <v>118</v>
      </c>
      <c r="E49" s="100" t="s">
        <v>105</v>
      </c>
      <c r="F49" s="100" t="s">
        <v>8</v>
      </c>
      <c r="G49" s="100" t="s">
        <v>105</v>
      </c>
      <c r="H49" s="100" t="s">
        <v>560</v>
      </c>
      <c r="I49" s="100" t="s">
        <v>114</v>
      </c>
      <c r="J49" s="101">
        <f>J50</f>
        <v>11.5</v>
      </c>
      <c r="K49" s="101">
        <f>K50</f>
        <v>0</v>
      </c>
      <c r="L49" s="116">
        <f t="shared" si="14"/>
        <v>0</v>
      </c>
    </row>
    <row r="50" spans="1:12" ht="25.5" x14ac:dyDescent="0.2">
      <c r="A50" s="102" t="s">
        <v>117</v>
      </c>
      <c r="B50" s="100" t="s">
        <v>106</v>
      </c>
      <c r="C50" s="100" t="s">
        <v>105</v>
      </c>
      <c r="D50" s="100" t="s">
        <v>118</v>
      </c>
      <c r="E50" s="100" t="s">
        <v>105</v>
      </c>
      <c r="F50" s="100" t="s">
        <v>8</v>
      </c>
      <c r="G50" s="100" t="s">
        <v>105</v>
      </c>
      <c r="H50" s="100" t="s">
        <v>560</v>
      </c>
      <c r="I50" s="100" t="s">
        <v>116</v>
      </c>
      <c r="J50" s="101">
        <v>11.5</v>
      </c>
      <c r="K50" s="101">
        <v>0</v>
      </c>
      <c r="L50" s="116">
        <f t="shared" si="14"/>
        <v>0</v>
      </c>
    </row>
    <row r="51" spans="1:12" ht="24" customHeight="1" x14ac:dyDescent="0.2">
      <c r="A51" s="102" t="s">
        <v>454</v>
      </c>
      <c r="B51" s="100" t="s">
        <v>106</v>
      </c>
      <c r="C51" s="100" t="s">
        <v>105</v>
      </c>
      <c r="D51" s="100" t="s">
        <v>118</v>
      </c>
      <c r="E51" s="100" t="s">
        <v>105</v>
      </c>
      <c r="F51" s="100" t="s">
        <v>8</v>
      </c>
      <c r="G51" s="100" t="s">
        <v>105</v>
      </c>
      <c r="H51" s="100" t="s">
        <v>453</v>
      </c>
      <c r="I51" s="100"/>
      <c r="J51" s="101">
        <f>J52</f>
        <v>1081.5999999999999</v>
      </c>
      <c r="K51" s="101">
        <f>K52</f>
        <v>644.1</v>
      </c>
      <c r="L51" s="116">
        <f t="shared" si="14"/>
        <v>59.550665680473379</v>
      </c>
    </row>
    <row r="52" spans="1:12" ht="63.75" x14ac:dyDescent="0.2">
      <c r="A52" s="102" t="s">
        <v>115</v>
      </c>
      <c r="B52" s="100" t="s">
        <v>106</v>
      </c>
      <c r="C52" s="100" t="s">
        <v>105</v>
      </c>
      <c r="D52" s="100" t="s">
        <v>118</v>
      </c>
      <c r="E52" s="100" t="s">
        <v>105</v>
      </c>
      <c r="F52" s="100" t="s">
        <v>8</v>
      </c>
      <c r="G52" s="100" t="s">
        <v>105</v>
      </c>
      <c r="H52" s="100" t="s">
        <v>453</v>
      </c>
      <c r="I52" s="100" t="s">
        <v>114</v>
      </c>
      <c r="J52" s="101">
        <f>J53</f>
        <v>1081.5999999999999</v>
      </c>
      <c r="K52" s="101">
        <f>K53</f>
        <v>644.1</v>
      </c>
      <c r="L52" s="116">
        <f t="shared" si="14"/>
        <v>59.550665680473379</v>
      </c>
    </row>
    <row r="53" spans="1:12" ht="25.5" x14ac:dyDescent="0.2">
      <c r="A53" s="102" t="s">
        <v>117</v>
      </c>
      <c r="B53" s="100" t="s">
        <v>106</v>
      </c>
      <c r="C53" s="100" t="s">
        <v>105</v>
      </c>
      <c r="D53" s="100" t="s">
        <v>118</v>
      </c>
      <c r="E53" s="100" t="s">
        <v>105</v>
      </c>
      <c r="F53" s="100" t="s">
        <v>8</v>
      </c>
      <c r="G53" s="100" t="s">
        <v>105</v>
      </c>
      <c r="H53" s="100" t="s">
        <v>453</v>
      </c>
      <c r="I53" s="100" t="s">
        <v>116</v>
      </c>
      <c r="J53" s="101">
        <v>1081.5999999999999</v>
      </c>
      <c r="K53" s="101">
        <v>644.1</v>
      </c>
      <c r="L53" s="116">
        <f t="shared" si="14"/>
        <v>59.550665680473379</v>
      </c>
    </row>
    <row r="54" spans="1:12" ht="76.5" customHeight="1" x14ac:dyDescent="0.2">
      <c r="A54" s="102" t="s">
        <v>145</v>
      </c>
      <c r="B54" s="100" t="s">
        <v>106</v>
      </c>
      <c r="C54" s="100" t="s">
        <v>105</v>
      </c>
      <c r="D54" s="100" t="s">
        <v>118</v>
      </c>
      <c r="E54" s="100" t="s">
        <v>105</v>
      </c>
      <c r="F54" s="100" t="s">
        <v>8</v>
      </c>
      <c r="G54" s="100" t="s">
        <v>105</v>
      </c>
      <c r="H54" s="100" t="s">
        <v>561</v>
      </c>
      <c r="I54" s="100"/>
      <c r="J54" s="101">
        <f>J55</f>
        <v>44.6</v>
      </c>
      <c r="K54" s="101">
        <f t="shared" ref="K54:K55" si="15">K55</f>
        <v>0</v>
      </c>
      <c r="L54" s="116">
        <f t="shared" si="0"/>
        <v>0</v>
      </c>
    </row>
    <row r="55" spans="1:12" ht="63.75" customHeight="1" x14ac:dyDescent="0.2">
      <c r="A55" s="102" t="s">
        <v>115</v>
      </c>
      <c r="B55" s="100" t="s">
        <v>106</v>
      </c>
      <c r="C55" s="100" t="s">
        <v>105</v>
      </c>
      <c r="D55" s="100" t="s">
        <v>118</v>
      </c>
      <c r="E55" s="100" t="s">
        <v>105</v>
      </c>
      <c r="F55" s="100" t="s">
        <v>8</v>
      </c>
      <c r="G55" s="100" t="s">
        <v>105</v>
      </c>
      <c r="H55" s="100" t="s">
        <v>561</v>
      </c>
      <c r="I55" s="100" t="s">
        <v>114</v>
      </c>
      <c r="J55" s="101">
        <f>J56</f>
        <v>44.6</v>
      </c>
      <c r="K55" s="101">
        <f t="shared" si="15"/>
        <v>0</v>
      </c>
      <c r="L55" s="116">
        <f t="shared" si="0"/>
        <v>0</v>
      </c>
    </row>
    <row r="56" spans="1:12" ht="25.5" x14ac:dyDescent="0.2">
      <c r="A56" s="102" t="s">
        <v>117</v>
      </c>
      <c r="B56" s="100" t="s">
        <v>106</v>
      </c>
      <c r="C56" s="100" t="s">
        <v>105</v>
      </c>
      <c r="D56" s="100" t="s">
        <v>118</v>
      </c>
      <c r="E56" s="100" t="s">
        <v>105</v>
      </c>
      <c r="F56" s="100" t="s">
        <v>8</v>
      </c>
      <c r="G56" s="100" t="s">
        <v>105</v>
      </c>
      <c r="H56" s="100" t="s">
        <v>561</v>
      </c>
      <c r="I56" s="100" t="s">
        <v>116</v>
      </c>
      <c r="J56" s="101">
        <v>44.6</v>
      </c>
      <c r="K56" s="101">
        <v>0</v>
      </c>
      <c r="L56" s="116">
        <f t="shared" si="0"/>
        <v>0</v>
      </c>
    </row>
    <row r="57" spans="1:12" ht="66.75" customHeight="1" x14ac:dyDescent="0.2">
      <c r="A57" s="102" t="s">
        <v>512</v>
      </c>
      <c r="B57" s="100" t="s">
        <v>106</v>
      </c>
      <c r="C57" s="100" t="s">
        <v>105</v>
      </c>
      <c r="D57" s="100" t="s">
        <v>118</v>
      </c>
      <c r="E57" s="100" t="s">
        <v>513</v>
      </c>
      <c r="F57" s="100"/>
      <c r="G57" s="100"/>
      <c r="H57" s="100"/>
      <c r="I57" s="100"/>
      <c r="J57" s="101">
        <f>J58</f>
        <v>25</v>
      </c>
      <c r="K57" s="101">
        <f>K58</f>
        <v>0</v>
      </c>
      <c r="L57" s="116">
        <f t="shared" si="0"/>
        <v>0</v>
      </c>
    </row>
    <row r="58" spans="1:12" ht="25.5" x14ac:dyDescent="0.2">
      <c r="A58" s="98" t="s">
        <v>514</v>
      </c>
      <c r="B58" s="100" t="s">
        <v>106</v>
      </c>
      <c r="C58" s="100" t="s">
        <v>105</v>
      </c>
      <c r="D58" s="100" t="s">
        <v>118</v>
      </c>
      <c r="E58" s="100" t="s">
        <v>513</v>
      </c>
      <c r="F58" s="100" t="s">
        <v>9</v>
      </c>
      <c r="G58" s="100"/>
      <c r="H58" s="100"/>
      <c r="I58" s="100"/>
      <c r="J58" s="101">
        <f t="shared" ref="J58:J61" si="16">J59</f>
        <v>25</v>
      </c>
      <c r="K58" s="101">
        <f t="shared" ref="K58:K61" si="17">K59</f>
        <v>0</v>
      </c>
      <c r="L58" s="116">
        <f t="shared" si="0"/>
        <v>0</v>
      </c>
    </row>
    <row r="59" spans="1:12" ht="25.5" x14ac:dyDescent="0.2">
      <c r="A59" s="102" t="s">
        <v>515</v>
      </c>
      <c r="B59" s="100" t="s">
        <v>106</v>
      </c>
      <c r="C59" s="100" t="s">
        <v>105</v>
      </c>
      <c r="D59" s="100" t="s">
        <v>118</v>
      </c>
      <c r="E59" s="100" t="s">
        <v>513</v>
      </c>
      <c r="F59" s="100" t="s">
        <v>9</v>
      </c>
      <c r="G59" s="100" t="s">
        <v>118</v>
      </c>
      <c r="H59" s="100"/>
      <c r="I59" s="100"/>
      <c r="J59" s="101">
        <f t="shared" si="16"/>
        <v>25</v>
      </c>
      <c r="K59" s="101">
        <f t="shared" si="17"/>
        <v>0</v>
      </c>
      <c r="L59" s="116">
        <f t="shared" si="0"/>
        <v>0</v>
      </c>
    </row>
    <row r="60" spans="1:12" ht="25.5" x14ac:dyDescent="0.2">
      <c r="A60" s="102" t="s">
        <v>123</v>
      </c>
      <c r="B60" s="100" t="s">
        <v>106</v>
      </c>
      <c r="C60" s="100" t="s">
        <v>105</v>
      </c>
      <c r="D60" s="100" t="s">
        <v>118</v>
      </c>
      <c r="E60" s="100" t="s">
        <v>513</v>
      </c>
      <c r="F60" s="100" t="s">
        <v>9</v>
      </c>
      <c r="G60" s="100" t="s">
        <v>118</v>
      </c>
      <c r="H60" s="100" t="s">
        <v>122</v>
      </c>
      <c r="I60" s="100"/>
      <c r="J60" s="101">
        <f t="shared" si="16"/>
        <v>25</v>
      </c>
      <c r="K60" s="101">
        <f t="shared" si="17"/>
        <v>0</v>
      </c>
      <c r="L60" s="116">
        <f t="shared" si="0"/>
        <v>0</v>
      </c>
    </row>
    <row r="61" spans="1:12" ht="25.5" x14ac:dyDescent="0.2">
      <c r="A61" s="99" t="s">
        <v>126</v>
      </c>
      <c r="B61" s="100" t="s">
        <v>106</v>
      </c>
      <c r="C61" s="100" t="s">
        <v>105</v>
      </c>
      <c r="D61" s="100" t="s">
        <v>118</v>
      </c>
      <c r="E61" s="100" t="s">
        <v>513</v>
      </c>
      <c r="F61" s="100" t="s">
        <v>9</v>
      </c>
      <c r="G61" s="100" t="s">
        <v>118</v>
      </c>
      <c r="H61" s="100" t="s">
        <v>122</v>
      </c>
      <c r="I61" s="100" t="s">
        <v>124</v>
      </c>
      <c r="J61" s="101">
        <f t="shared" si="16"/>
        <v>25</v>
      </c>
      <c r="K61" s="101">
        <f t="shared" si="17"/>
        <v>0</v>
      </c>
      <c r="L61" s="116">
        <f t="shared" si="0"/>
        <v>0</v>
      </c>
    </row>
    <row r="62" spans="1:12" ht="28.5" customHeight="1" x14ac:dyDescent="0.2">
      <c r="A62" s="99" t="s">
        <v>127</v>
      </c>
      <c r="B62" s="100" t="s">
        <v>106</v>
      </c>
      <c r="C62" s="100" t="s">
        <v>105</v>
      </c>
      <c r="D62" s="100" t="s">
        <v>118</v>
      </c>
      <c r="E62" s="100" t="s">
        <v>513</v>
      </c>
      <c r="F62" s="100" t="s">
        <v>9</v>
      </c>
      <c r="G62" s="100" t="s">
        <v>118</v>
      </c>
      <c r="H62" s="100" t="s">
        <v>122</v>
      </c>
      <c r="I62" s="100" t="s">
        <v>125</v>
      </c>
      <c r="J62" s="101">
        <v>25</v>
      </c>
      <c r="K62" s="101">
        <v>0</v>
      </c>
      <c r="L62" s="116">
        <f t="shared" si="0"/>
        <v>0</v>
      </c>
    </row>
    <row r="63" spans="1:12" ht="25.5" x14ac:dyDescent="0.2">
      <c r="A63" s="102" t="s">
        <v>152</v>
      </c>
      <c r="B63" s="100" t="s">
        <v>106</v>
      </c>
      <c r="C63" s="100" t="s">
        <v>105</v>
      </c>
      <c r="D63" s="100" t="s">
        <v>118</v>
      </c>
      <c r="E63" s="100" t="s">
        <v>148</v>
      </c>
      <c r="F63" s="100" t="s">
        <v>149</v>
      </c>
      <c r="G63" s="100"/>
      <c r="H63" s="100"/>
      <c r="I63" s="100"/>
      <c r="J63" s="101">
        <f>J64</f>
        <v>29.599999999999998</v>
      </c>
      <c r="K63" s="101">
        <f t="shared" ref="K63" si="18">K64</f>
        <v>0</v>
      </c>
      <c r="L63" s="116">
        <f t="shared" si="0"/>
        <v>0</v>
      </c>
    </row>
    <row r="64" spans="1:12" ht="38.25" x14ac:dyDescent="0.2">
      <c r="A64" s="102" t="s">
        <v>153</v>
      </c>
      <c r="B64" s="100" t="s">
        <v>106</v>
      </c>
      <c r="C64" s="100" t="s">
        <v>105</v>
      </c>
      <c r="D64" s="100" t="s">
        <v>118</v>
      </c>
      <c r="E64" s="100" t="s">
        <v>148</v>
      </c>
      <c r="F64" s="100" t="s">
        <v>8</v>
      </c>
      <c r="G64" s="100" t="s">
        <v>150</v>
      </c>
      <c r="H64" s="100"/>
      <c r="I64" s="100"/>
      <c r="J64" s="101">
        <f>J65+J68+J73</f>
        <v>29.599999999999998</v>
      </c>
      <c r="K64" s="101">
        <f>K65+K68+K73</f>
        <v>0</v>
      </c>
      <c r="L64" s="116">
        <f t="shared" si="0"/>
        <v>0</v>
      </c>
    </row>
    <row r="65" spans="1:12" ht="50.25" customHeight="1" x14ac:dyDescent="0.2">
      <c r="A65" s="102" t="s">
        <v>154</v>
      </c>
      <c r="B65" s="100" t="s">
        <v>106</v>
      </c>
      <c r="C65" s="100" t="s">
        <v>105</v>
      </c>
      <c r="D65" s="100" t="s">
        <v>118</v>
      </c>
      <c r="E65" s="100" t="s">
        <v>148</v>
      </c>
      <c r="F65" s="100" t="s">
        <v>8</v>
      </c>
      <c r="G65" s="100" t="s">
        <v>150</v>
      </c>
      <c r="H65" s="100" t="s">
        <v>151</v>
      </c>
      <c r="I65" s="100"/>
      <c r="J65" s="101">
        <f>J66</f>
        <v>0.7</v>
      </c>
      <c r="K65" s="101">
        <f t="shared" ref="K65:K66" si="19">K66</f>
        <v>0</v>
      </c>
      <c r="L65" s="116">
        <f t="shared" si="0"/>
        <v>0</v>
      </c>
    </row>
    <row r="66" spans="1:12" ht="25.5" x14ac:dyDescent="0.2">
      <c r="A66" s="99" t="s">
        <v>126</v>
      </c>
      <c r="B66" s="100" t="s">
        <v>106</v>
      </c>
      <c r="C66" s="100" t="s">
        <v>105</v>
      </c>
      <c r="D66" s="100" t="s">
        <v>118</v>
      </c>
      <c r="E66" s="100" t="s">
        <v>148</v>
      </c>
      <c r="F66" s="100" t="s">
        <v>8</v>
      </c>
      <c r="G66" s="100" t="s">
        <v>150</v>
      </c>
      <c r="H66" s="100" t="s">
        <v>151</v>
      </c>
      <c r="I66" s="100" t="s">
        <v>124</v>
      </c>
      <c r="J66" s="101">
        <f>J67</f>
        <v>0.7</v>
      </c>
      <c r="K66" s="101">
        <f t="shared" si="19"/>
        <v>0</v>
      </c>
      <c r="L66" s="116">
        <f t="shared" si="0"/>
        <v>0</v>
      </c>
    </row>
    <row r="67" spans="1:12" ht="30" customHeight="1" x14ac:dyDescent="0.2">
      <c r="A67" s="99" t="s">
        <v>127</v>
      </c>
      <c r="B67" s="100" t="s">
        <v>106</v>
      </c>
      <c r="C67" s="100" t="s">
        <v>105</v>
      </c>
      <c r="D67" s="100" t="s">
        <v>118</v>
      </c>
      <c r="E67" s="100" t="s">
        <v>148</v>
      </c>
      <c r="F67" s="100" t="s">
        <v>8</v>
      </c>
      <c r="G67" s="100" t="s">
        <v>150</v>
      </c>
      <c r="H67" s="100" t="s">
        <v>151</v>
      </c>
      <c r="I67" s="100" t="s">
        <v>125</v>
      </c>
      <c r="J67" s="101">
        <v>0.7</v>
      </c>
      <c r="K67" s="101">
        <v>0</v>
      </c>
      <c r="L67" s="116">
        <f t="shared" si="0"/>
        <v>0</v>
      </c>
    </row>
    <row r="68" spans="1:12" ht="89.25" customHeight="1" x14ac:dyDescent="0.2">
      <c r="A68" s="102" t="s">
        <v>147</v>
      </c>
      <c r="B68" s="100" t="s">
        <v>106</v>
      </c>
      <c r="C68" s="100" t="s">
        <v>105</v>
      </c>
      <c r="D68" s="100" t="s">
        <v>118</v>
      </c>
      <c r="E68" s="100" t="s">
        <v>148</v>
      </c>
      <c r="F68" s="100" t="s">
        <v>8</v>
      </c>
      <c r="G68" s="100" t="s">
        <v>150</v>
      </c>
      <c r="H68" s="100" t="s">
        <v>146</v>
      </c>
      <c r="I68" s="100"/>
      <c r="J68" s="101">
        <f>J69+J71</f>
        <v>28.9</v>
      </c>
      <c r="K68" s="101">
        <f t="shared" ref="K68" si="20">K69+K71</f>
        <v>0</v>
      </c>
      <c r="L68" s="116">
        <f t="shared" si="0"/>
        <v>0</v>
      </c>
    </row>
    <row r="69" spans="1:12" ht="62.25" customHeight="1" x14ac:dyDescent="0.2">
      <c r="A69" s="102" t="s">
        <v>115</v>
      </c>
      <c r="B69" s="100" t="s">
        <v>106</v>
      </c>
      <c r="C69" s="100" t="s">
        <v>105</v>
      </c>
      <c r="D69" s="100" t="s">
        <v>118</v>
      </c>
      <c r="E69" s="100" t="s">
        <v>148</v>
      </c>
      <c r="F69" s="100" t="s">
        <v>8</v>
      </c>
      <c r="G69" s="100" t="s">
        <v>150</v>
      </c>
      <c r="H69" s="100" t="s">
        <v>146</v>
      </c>
      <c r="I69" s="100" t="s">
        <v>114</v>
      </c>
      <c r="J69" s="101">
        <f>J70</f>
        <v>27</v>
      </c>
      <c r="K69" s="101">
        <f t="shared" ref="K69" si="21">K70</f>
        <v>0</v>
      </c>
      <c r="L69" s="116">
        <f t="shared" si="0"/>
        <v>0</v>
      </c>
    </row>
    <row r="70" spans="1:12" ht="24.75" customHeight="1" x14ac:dyDescent="0.2">
      <c r="A70" s="102" t="s">
        <v>117</v>
      </c>
      <c r="B70" s="100" t="s">
        <v>106</v>
      </c>
      <c r="C70" s="100" t="s">
        <v>105</v>
      </c>
      <c r="D70" s="100" t="s">
        <v>118</v>
      </c>
      <c r="E70" s="100" t="s">
        <v>148</v>
      </c>
      <c r="F70" s="100" t="s">
        <v>8</v>
      </c>
      <c r="G70" s="100" t="s">
        <v>150</v>
      </c>
      <c r="H70" s="100" t="s">
        <v>146</v>
      </c>
      <c r="I70" s="100" t="s">
        <v>116</v>
      </c>
      <c r="J70" s="101">
        <v>27</v>
      </c>
      <c r="K70" s="101">
        <v>0</v>
      </c>
      <c r="L70" s="116">
        <f t="shared" si="0"/>
        <v>0</v>
      </c>
    </row>
    <row r="71" spans="1:12" ht="30.75" customHeight="1" x14ac:dyDescent="0.2">
      <c r="A71" s="99" t="s">
        <v>126</v>
      </c>
      <c r="B71" s="100" t="s">
        <v>106</v>
      </c>
      <c r="C71" s="100" t="s">
        <v>105</v>
      </c>
      <c r="D71" s="100" t="s">
        <v>118</v>
      </c>
      <c r="E71" s="100" t="s">
        <v>148</v>
      </c>
      <c r="F71" s="100" t="s">
        <v>8</v>
      </c>
      <c r="G71" s="100" t="s">
        <v>150</v>
      </c>
      <c r="H71" s="100" t="s">
        <v>146</v>
      </c>
      <c r="I71" s="100" t="s">
        <v>124</v>
      </c>
      <c r="J71" s="101">
        <f>J72</f>
        <v>1.9</v>
      </c>
      <c r="K71" s="101">
        <f t="shared" ref="K71" si="22">K72</f>
        <v>0</v>
      </c>
      <c r="L71" s="116">
        <f t="shared" si="0"/>
        <v>0</v>
      </c>
    </row>
    <row r="72" spans="1:12" ht="30" customHeight="1" x14ac:dyDescent="0.2">
      <c r="A72" s="99" t="s">
        <v>127</v>
      </c>
      <c r="B72" s="100" t="s">
        <v>106</v>
      </c>
      <c r="C72" s="100" t="s">
        <v>105</v>
      </c>
      <c r="D72" s="100" t="s">
        <v>118</v>
      </c>
      <c r="E72" s="100" t="s">
        <v>148</v>
      </c>
      <c r="F72" s="100" t="s">
        <v>8</v>
      </c>
      <c r="G72" s="100" t="s">
        <v>150</v>
      </c>
      <c r="H72" s="100" t="s">
        <v>146</v>
      </c>
      <c r="I72" s="100" t="s">
        <v>125</v>
      </c>
      <c r="J72" s="101">
        <v>1.9</v>
      </c>
      <c r="K72" s="101">
        <v>0</v>
      </c>
      <c r="L72" s="116">
        <f t="shared" si="0"/>
        <v>0</v>
      </c>
    </row>
    <row r="73" spans="1:12" ht="13.5" customHeight="1" x14ac:dyDescent="0.2">
      <c r="A73" s="102" t="s">
        <v>562</v>
      </c>
      <c r="B73" s="100" t="s">
        <v>106</v>
      </c>
      <c r="C73" s="100" t="s">
        <v>105</v>
      </c>
      <c r="D73" s="100" t="s">
        <v>155</v>
      </c>
      <c r="E73" s="100"/>
      <c r="F73" s="100"/>
      <c r="G73" s="100"/>
      <c r="H73" s="100"/>
      <c r="I73" s="100"/>
      <c r="J73" s="101">
        <f t="shared" ref="J73:K77" si="23">J74</f>
        <v>0</v>
      </c>
      <c r="K73" s="101">
        <f t="shared" si="23"/>
        <v>0</v>
      </c>
      <c r="L73" s="116">
        <v>0</v>
      </c>
    </row>
    <row r="74" spans="1:12" ht="27.75" customHeight="1" x14ac:dyDescent="0.2">
      <c r="A74" s="99" t="s">
        <v>563</v>
      </c>
      <c r="B74" s="100" t="s">
        <v>106</v>
      </c>
      <c r="C74" s="100" t="s">
        <v>105</v>
      </c>
      <c r="D74" s="100" t="s">
        <v>155</v>
      </c>
      <c r="E74" s="100" t="s">
        <v>148</v>
      </c>
      <c r="F74" s="100" t="s">
        <v>149</v>
      </c>
      <c r="G74" s="100"/>
      <c r="H74" s="100"/>
      <c r="I74" s="100"/>
      <c r="J74" s="101">
        <f t="shared" si="23"/>
        <v>0</v>
      </c>
      <c r="K74" s="101">
        <f t="shared" si="23"/>
        <v>0</v>
      </c>
      <c r="L74" s="116">
        <v>0</v>
      </c>
    </row>
    <row r="75" spans="1:12" ht="44.25" customHeight="1" x14ac:dyDescent="0.2">
      <c r="A75" s="99" t="s">
        <v>564</v>
      </c>
      <c r="B75" s="100" t="s">
        <v>106</v>
      </c>
      <c r="C75" s="100" t="s">
        <v>105</v>
      </c>
      <c r="D75" s="100" t="s">
        <v>155</v>
      </c>
      <c r="E75" s="100" t="s">
        <v>148</v>
      </c>
      <c r="F75" s="100" t="s">
        <v>8</v>
      </c>
      <c r="G75" s="100" t="s">
        <v>150</v>
      </c>
      <c r="H75" s="100"/>
      <c r="I75" s="100"/>
      <c r="J75" s="101">
        <f t="shared" si="23"/>
        <v>0</v>
      </c>
      <c r="K75" s="101">
        <f t="shared" si="23"/>
        <v>0</v>
      </c>
      <c r="L75" s="116">
        <v>0</v>
      </c>
    </row>
    <row r="76" spans="1:12" ht="66" customHeight="1" x14ac:dyDescent="0.2">
      <c r="A76" s="99" t="s">
        <v>565</v>
      </c>
      <c r="B76" s="100" t="s">
        <v>106</v>
      </c>
      <c r="C76" s="100" t="s">
        <v>105</v>
      </c>
      <c r="D76" s="100" t="s">
        <v>155</v>
      </c>
      <c r="E76" s="100" t="s">
        <v>148</v>
      </c>
      <c r="F76" s="100" t="s">
        <v>8</v>
      </c>
      <c r="G76" s="100" t="s">
        <v>150</v>
      </c>
      <c r="H76" s="100" t="s">
        <v>566</v>
      </c>
      <c r="I76" s="100"/>
      <c r="J76" s="101">
        <f t="shared" si="23"/>
        <v>0</v>
      </c>
      <c r="K76" s="101">
        <f t="shared" si="23"/>
        <v>0</v>
      </c>
      <c r="L76" s="116"/>
    </row>
    <row r="77" spans="1:12" ht="29.25" customHeight="1" x14ac:dyDescent="0.2">
      <c r="A77" s="99" t="s">
        <v>126</v>
      </c>
      <c r="B77" s="100" t="s">
        <v>106</v>
      </c>
      <c r="C77" s="100" t="s">
        <v>105</v>
      </c>
      <c r="D77" s="100" t="s">
        <v>155</v>
      </c>
      <c r="E77" s="100" t="s">
        <v>148</v>
      </c>
      <c r="F77" s="100" t="s">
        <v>8</v>
      </c>
      <c r="G77" s="100" t="s">
        <v>150</v>
      </c>
      <c r="H77" s="100" t="s">
        <v>566</v>
      </c>
      <c r="I77" s="100" t="s">
        <v>124</v>
      </c>
      <c r="J77" s="101">
        <f t="shared" si="23"/>
        <v>0</v>
      </c>
      <c r="K77" s="101">
        <f t="shared" si="23"/>
        <v>0</v>
      </c>
      <c r="L77" s="116"/>
    </row>
    <row r="78" spans="1:12" ht="29.25" customHeight="1" x14ac:dyDescent="0.2">
      <c r="A78" s="99" t="s">
        <v>127</v>
      </c>
      <c r="B78" s="100" t="s">
        <v>106</v>
      </c>
      <c r="C78" s="100" t="s">
        <v>105</v>
      </c>
      <c r="D78" s="100" t="s">
        <v>155</v>
      </c>
      <c r="E78" s="100" t="s">
        <v>148</v>
      </c>
      <c r="F78" s="100" t="s">
        <v>8</v>
      </c>
      <c r="G78" s="100" t="s">
        <v>150</v>
      </c>
      <c r="H78" s="100" t="s">
        <v>566</v>
      </c>
      <c r="I78" s="100" t="s">
        <v>125</v>
      </c>
      <c r="J78" s="101">
        <v>0</v>
      </c>
      <c r="K78" s="101">
        <v>0</v>
      </c>
      <c r="L78" s="116"/>
    </row>
    <row r="79" spans="1:12" x14ac:dyDescent="0.2">
      <c r="A79" s="102" t="s">
        <v>156</v>
      </c>
      <c r="B79" s="100" t="s">
        <v>106</v>
      </c>
      <c r="C79" s="100" t="s">
        <v>105</v>
      </c>
      <c r="D79" s="100" t="s">
        <v>18</v>
      </c>
      <c r="E79" s="100"/>
      <c r="F79" s="100"/>
      <c r="G79" s="100"/>
      <c r="H79" s="100"/>
      <c r="I79" s="100"/>
      <c r="J79" s="101">
        <f t="shared" ref="J79:J83" si="24">J80</f>
        <v>60</v>
      </c>
      <c r="K79" s="101">
        <f t="shared" ref="K79:K83" si="25">K80</f>
        <v>0</v>
      </c>
      <c r="L79" s="116">
        <f t="shared" si="0"/>
        <v>0</v>
      </c>
    </row>
    <row r="80" spans="1:12" ht="25.5" x14ac:dyDescent="0.2">
      <c r="A80" s="102" t="s">
        <v>152</v>
      </c>
      <c r="B80" s="100" t="s">
        <v>106</v>
      </c>
      <c r="C80" s="100" t="s">
        <v>105</v>
      </c>
      <c r="D80" s="100" t="s">
        <v>18</v>
      </c>
      <c r="E80" s="100" t="s">
        <v>148</v>
      </c>
      <c r="F80" s="100" t="s">
        <v>149</v>
      </c>
      <c r="G80" s="100"/>
      <c r="H80" s="100"/>
      <c r="I80" s="100"/>
      <c r="J80" s="101">
        <f t="shared" si="24"/>
        <v>60</v>
      </c>
      <c r="K80" s="101">
        <f t="shared" si="25"/>
        <v>0</v>
      </c>
      <c r="L80" s="116">
        <f t="shared" si="0"/>
        <v>0</v>
      </c>
    </row>
    <row r="81" spans="1:12" ht="38.25" x14ac:dyDescent="0.2">
      <c r="A81" s="102" t="s">
        <v>153</v>
      </c>
      <c r="B81" s="100" t="s">
        <v>106</v>
      </c>
      <c r="C81" s="100" t="s">
        <v>105</v>
      </c>
      <c r="D81" s="100" t="s">
        <v>18</v>
      </c>
      <c r="E81" s="100" t="s">
        <v>148</v>
      </c>
      <c r="F81" s="100" t="s">
        <v>8</v>
      </c>
      <c r="G81" s="100" t="s">
        <v>150</v>
      </c>
      <c r="H81" s="100"/>
      <c r="I81" s="100"/>
      <c r="J81" s="101">
        <f t="shared" si="24"/>
        <v>60</v>
      </c>
      <c r="K81" s="101">
        <f t="shared" si="25"/>
        <v>0</v>
      </c>
      <c r="L81" s="116">
        <f t="shared" si="0"/>
        <v>0</v>
      </c>
    </row>
    <row r="82" spans="1:12" ht="36.75" customHeight="1" x14ac:dyDescent="0.2">
      <c r="A82" s="102" t="s">
        <v>409</v>
      </c>
      <c r="B82" s="100" t="s">
        <v>106</v>
      </c>
      <c r="C82" s="100" t="s">
        <v>105</v>
      </c>
      <c r="D82" s="100" t="s">
        <v>18</v>
      </c>
      <c r="E82" s="100" t="s">
        <v>148</v>
      </c>
      <c r="F82" s="100" t="s">
        <v>8</v>
      </c>
      <c r="G82" s="100" t="s">
        <v>150</v>
      </c>
      <c r="H82" s="100" t="s">
        <v>157</v>
      </c>
      <c r="I82" s="100"/>
      <c r="J82" s="101">
        <f t="shared" si="24"/>
        <v>60</v>
      </c>
      <c r="K82" s="101">
        <f t="shared" si="25"/>
        <v>0</v>
      </c>
      <c r="L82" s="116">
        <f t="shared" si="0"/>
        <v>0</v>
      </c>
    </row>
    <row r="83" spans="1:12" x14ac:dyDescent="0.2">
      <c r="A83" s="99" t="s">
        <v>132</v>
      </c>
      <c r="B83" s="100" t="s">
        <v>106</v>
      </c>
      <c r="C83" s="100" t="s">
        <v>105</v>
      </c>
      <c r="D83" s="100" t="s">
        <v>18</v>
      </c>
      <c r="E83" s="100" t="s">
        <v>148</v>
      </c>
      <c r="F83" s="100" t="s">
        <v>8</v>
      </c>
      <c r="G83" s="100" t="s">
        <v>150</v>
      </c>
      <c r="H83" s="100" t="s">
        <v>157</v>
      </c>
      <c r="I83" s="100" t="s">
        <v>130</v>
      </c>
      <c r="J83" s="101">
        <f t="shared" si="24"/>
        <v>60</v>
      </c>
      <c r="K83" s="101">
        <f t="shared" si="25"/>
        <v>0</v>
      </c>
      <c r="L83" s="116">
        <f t="shared" ref="L83:L193" si="26">K83/J83*100</f>
        <v>0</v>
      </c>
    </row>
    <row r="84" spans="1:12" ht="12" customHeight="1" x14ac:dyDescent="0.2">
      <c r="A84" s="99" t="s">
        <v>159</v>
      </c>
      <c r="B84" s="100" t="s">
        <v>106</v>
      </c>
      <c r="C84" s="100" t="s">
        <v>105</v>
      </c>
      <c r="D84" s="100" t="s">
        <v>18</v>
      </c>
      <c r="E84" s="100" t="s">
        <v>148</v>
      </c>
      <c r="F84" s="100" t="s">
        <v>8</v>
      </c>
      <c r="G84" s="100" t="s">
        <v>150</v>
      </c>
      <c r="H84" s="100" t="s">
        <v>157</v>
      </c>
      <c r="I84" s="100" t="s">
        <v>158</v>
      </c>
      <c r="J84" s="101">
        <v>60</v>
      </c>
      <c r="K84" s="101">
        <v>0</v>
      </c>
      <c r="L84" s="116">
        <f t="shared" si="26"/>
        <v>0</v>
      </c>
    </row>
    <row r="85" spans="1:12" x14ac:dyDescent="0.2">
      <c r="A85" s="102" t="s">
        <v>164</v>
      </c>
      <c r="B85" s="100" t="s">
        <v>106</v>
      </c>
      <c r="C85" s="100" t="s">
        <v>105</v>
      </c>
      <c r="D85" s="100" t="s">
        <v>160</v>
      </c>
      <c r="E85" s="100"/>
      <c r="F85" s="100"/>
      <c r="G85" s="100"/>
      <c r="H85" s="100"/>
      <c r="I85" s="100"/>
      <c r="J85" s="101">
        <f>J86</f>
        <v>365.53</v>
      </c>
      <c r="K85" s="101">
        <f t="shared" ref="K85" si="27">K86</f>
        <v>93.179999999999993</v>
      </c>
      <c r="L85" s="116">
        <f t="shared" si="26"/>
        <v>25.491751703006592</v>
      </c>
    </row>
    <row r="86" spans="1:12" ht="25.5" x14ac:dyDescent="0.2">
      <c r="A86" s="102" t="s">
        <v>152</v>
      </c>
      <c r="B86" s="100" t="s">
        <v>106</v>
      </c>
      <c r="C86" s="100" t="s">
        <v>105</v>
      </c>
      <c r="D86" s="100" t="s">
        <v>160</v>
      </c>
      <c r="E86" s="100" t="s">
        <v>148</v>
      </c>
      <c r="F86" s="100" t="s">
        <v>149</v>
      </c>
      <c r="G86" s="100"/>
      <c r="H86" s="100"/>
      <c r="I86" s="100"/>
      <c r="J86" s="101">
        <f>J87</f>
        <v>365.53</v>
      </c>
      <c r="K86" s="101">
        <f t="shared" ref="K86:K89" si="28">K87</f>
        <v>93.179999999999993</v>
      </c>
      <c r="L86" s="116">
        <f t="shared" si="26"/>
        <v>25.491751703006592</v>
      </c>
    </row>
    <row r="87" spans="1:12" ht="38.25" x14ac:dyDescent="0.2">
      <c r="A87" s="102" t="s">
        <v>153</v>
      </c>
      <c r="B87" s="100" t="s">
        <v>106</v>
      </c>
      <c r="C87" s="100" t="s">
        <v>105</v>
      </c>
      <c r="D87" s="100" t="s">
        <v>160</v>
      </c>
      <c r="E87" s="100" t="s">
        <v>148</v>
      </c>
      <c r="F87" s="100" t="s">
        <v>8</v>
      </c>
      <c r="G87" s="100" t="s">
        <v>150</v>
      </c>
      <c r="H87" s="100"/>
      <c r="I87" s="100"/>
      <c r="J87" s="101">
        <f>J88</f>
        <v>365.53</v>
      </c>
      <c r="K87" s="101">
        <f>K88</f>
        <v>93.179999999999993</v>
      </c>
      <c r="L87" s="116">
        <f t="shared" si="26"/>
        <v>25.491751703006592</v>
      </c>
    </row>
    <row r="88" spans="1:12" x14ac:dyDescent="0.2">
      <c r="A88" s="102" t="s">
        <v>163</v>
      </c>
      <c r="B88" s="100" t="s">
        <v>106</v>
      </c>
      <c r="C88" s="100" t="s">
        <v>105</v>
      </c>
      <c r="D88" s="100" t="s">
        <v>160</v>
      </c>
      <c r="E88" s="100" t="s">
        <v>148</v>
      </c>
      <c r="F88" s="100" t="s">
        <v>8</v>
      </c>
      <c r="G88" s="100" t="s">
        <v>150</v>
      </c>
      <c r="H88" s="100" t="s">
        <v>161</v>
      </c>
      <c r="I88" s="100"/>
      <c r="J88" s="101">
        <f>J89+J91+J93</f>
        <v>365.53</v>
      </c>
      <c r="K88" s="101">
        <f>K89+K91+K93</f>
        <v>93.179999999999993</v>
      </c>
      <c r="L88" s="116">
        <f t="shared" si="26"/>
        <v>25.491751703006592</v>
      </c>
    </row>
    <row r="89" spans="1:12" ht="67.5" customHeight="1" x14ac:dyDescent="0.2">
      <c r="A89" s="102" t="s">
        <v>115</v>
      </c>
      <c r="B89" s="100" t="s">
        <v>106</v>
      </c>
      <c r="C89" s="100" t="s">
        <v>105</v>
      </c>
      <c r="D89" s="100" t="s">
        <v>160</v>
      </c>
      <c r="E89" s="100" t="s">
        <v>148</v>
      </c>
      <c r="F89" s="100" t="s">
        <v>8</v>
      </c>
      <c r="G89" s="100" t="s">
        <v>150</v>
      </c>
      <c r="H89" s="100" t="s">
        <v>161</v>
      </c>
      <c r="I89" s="100" t="s">
        <v>114</v>
      </c>
      <c r="J89" s="101">
        <f>J90</f>
        <v>341.9</v>
      </c>
      <c r="K89" s="101">
        <f t="shared" si="28"/>
        <v>81.05</v>
      </c>
      <c r="L89" s="116">
        <f t="shared" si="26"/>
        <v>23.705761918689678</v>
      </c>
    </row>
    <row r="90" spans="1:12" ht="15.75" customHeight="1" x14ac:dyDescent="0.2">
      <c r="A90" s="99" t="s">
        <v>165</v>
      </c>
      <c r="B90" s="100" t="s">
        <v>106</v>
      </c>
      <c r="C90" s="100" t="s">
        <v>105</v>
      </c>
      <c r="D90" s="100" t="s">
        <v>160</v>
      </c>
      <c r="E90" s="100" t="s">
        <v>148</v>
      </c>
      <c r="F90" s="100" t="s">
        <v>8</v>
      </c>
      <c r="G90" s="100" t="s">
        <v>150</v>
      </c>
      <c r="H90" s="100" t="s">
        <v>161</v>
      </c>
      <c r="I90" s="100" t="s">
        <v>162</v>
      </c>
      <c r="J90" s="101">
        <v>341.9</v>
      </c>
      <c r="K90" s="101">
        <v>81.05</v>
      </c>
      <c r="L90" s="116">
        <f t="shared" si="26"/>
        <v>23.705761918689678</v>
      </c>
    </row>
    <row r="91" spans="1:12" ht="25.5" x14ac:dyDescent="0.2">
      <c r="A91" s="99" t="s">
        <v>126</v>
      </c>
      <c r="B91" s="100" t="s">
        <v>106</v>
      </c>
      <c r="C91" s="100" t="s">
        <v>105</v>
      </c>
      <c r="D91" s="100" t="s">
        <v>160</v>
      </c>
      <c r="E91" s="100" t="s">
        <v>148</v>
      </c>
      <c r="F91" s="100" t="s">
        <v>8</v>
      </c>
      <c r="G91" s="100" t="s">
        <v>150</v>
      </c>
      <c r="H91" s="100" t="s">
        <v>161</v>
      </c>
      <c r="I91" s="100" t="s">
        <v>124</v>
      </c>
      <c r="J91" s="101">
        <f>J92</f>
        <v>11.5</v>
      </c>
      <c r="K91" s="101">
        <f t="shared" ref="K91:K93" si="29">K92</f>
        <v>0</v>
      </c>
      <c r="L91" s="116">
        <f t="shared" si="26"/>
        <v>0</v>
      </c>
    </row>
    <row r="92" spans="1:12" ht="27" customHeight="1" x14ac:dyDescent="0.2">
      <c r="A92" s="99" t="s">
        <v>127</v>
      </c>
      <c r="B92" s="100" t="s">
        <v>106</v>
      </c>
      <c r="C92" s="100" t="s">
        <v>105</v>
      </c>
      <c r="D92" s="100" t="s">
        <v>160</v>
      </c>
      <c r="E92" s="100" t="s">
        <v>148</v>
      </c>
      <c r="F92" s="100" t="s">
        <v>8</v>
      </c>
      <c r="G92" s="100" t="s">
        <v>150</v>
      </c>
      <c r="H92" s="100" t="s">
        <v>161</v>
      </c>
      <c r="I92" s="100" t="s">
        <v>125</v>
      </c>
      <c r="J92" s="101">
        <v>11.5</v>
      </c>
      <c r="K92" s="101">
        <v>0</v>
      </c>
      <c r="L92" s="116">
        <f t="shared" si="26"/>
        <v>0</v>
      </c>
    </row>
    <row r="93" spans="1:12" ht="13.5" customHeight="1" x14ac:dyDescent="0.2">
      <c r="A93" s="99" t="s">
        <v>132</v>
      </c>
      <c r="B93" s="100" t="s">
        <v>106</v>
      </c>
      <c r="C93" s="100" t="s">
        <v>105</v>
      </c>
      <c r="D93" s="100" t="s">
        <v>160</v>
      </c>
      <c r="E93" s="100" t="s">
        <v>148</v>
      </c>
      <c r="F93" s="100" t="s">
        <v>8</v>
      </c>
      <c r="G93" s="100" t="s">
        <v>150</v>
      </c>
      <c r="H93" s="100" t="s">
        <v>161</v>
      </c>
      <c r="I93" s="100" t="s">
        <v>130</v>
      </c>
      <c r="J93" s="101">
        <f>J94</f>
        <v>12.13</v>
      </c>
      <c r="K93" s="101">
        <f t="shared" si="29"/>
        <v>12.13</v>
      </c>
      <c r="L93" s="116">
        <f t="shared" ref="L93:L94" si="30">K93/J93*100</f>
        <v>100</v>
      </c>
    </row>
    <row r="94" spans="1:12" ht="17.25" customHeight="1" x14ac:dyDescent="0.2">
      <c r="A94" s="99" t="s">
        <v>133</v>
      </c>
      <c r="B94" s="100" t="s">
        <v>106</v>
      </c>
      <c r="C94" s="100" t="s">
        <v>105</v>
      </c>
      <c r="D94" s="100" t="s">
        <v>160</v>
      </c>
      <c r="E94" s="100" t="s">
        <v>148</v>
      </c>
      <c r="F94" s="100" t="s">
        <v>8</v>
      </c>
      <c r="G94" s="100" t="s">
        <v>150</v>
      </c>
      <c r="H94" s="100" t="s">
        <v>161</v>
      </c>
      <c r="I94" s="100" t="s">
        <v>131</v>
      </c>
      <c r="J94" s="101">
        <v>12.13</v>
      </c>
      <c r="K94" s="101">
        <v>12.13</v>
      </c>
      <c r="L94" s="116">
        <f t="shared" si="30"/>
        <v>100</v>
      </c>
    </row>
    <row r="95" spans="1:12" ht="27" customHeight="1" x14ac:dyDescent="0.2">
      <c r="A95" s="102" t="s">
        <v>167</v>
      </c>
      <c r="B95" s="100" t="s">
        <v>106</v>
      </c>
      <c r="C95" s="100" t="s">
        <v>166</v>
      </c>
      <c r="D95" s="100"/>
      <c r="E95" s="100"/>
      <c r="F95" s="100"/>
      <c r="G95" s="100"/>
      <c r="H95" s="100"/>
      <c r="I95" s="100"/>
      <c r="J95" s="101">
        <f>J96</f>
        <v>1114.4000000000001</v>
      </c>
      <c r="K95" s="101">
        <f t="shared" ref="K95" si="31">K96</f>
        <v>270.40000000000003</v>
      </c>
      <c r="L95" s="116">
        <f t="shared" si="26"/>
        <v>24.264178033022255</v>
      </c>
    </row>
    <row r="96" spans="1:12" x14ac:dyDescent="0.2">
      <c r="A96" s="102" t="s">
        <v>168</v>
      </c>
      <c r="B96" s="100" t="s">
        <v>106</v>
      </c>
      <c r="C96" s="100" t="s">
        <v>166</v>
      </c>
      <c r="D96" s="100" t="s">
        <v>118</v>
      </c>
      <c r="E96" s="100"/>
      <c r="F96" s="100"/>
      <c r="G96" s="100"/>
      <c r="H96" s="100"/>
      <c r="I96" s="100"/>
      <c r="J96" s="101">
        <f>J97</f>
        <v>1114.4000000000001</v>
      </c>
      <c r="K96" s="101">
        <f t="shared" ref="K96" si="32">K97</f>
        <v>270.40000000000003</v>
      </c>
      <c r="L96" s="116">
        <f t="shared" si="26"/>
        <v>24.264178033022255</v>
      </c>
    </row>
    <row r="97" spans="1:12" ht="25.5" x14ac:dyDescent="0.2">
      <c r="A97" s="102" t="s">
        <v>152</v>
      </c>
      <c r="B97" s="100" t="s">
        <v>106</v>
      </c>
      <c r="C97" s="100" t="s">
        <v>166</v>
      </c>
      <c r="D97" s="100" t="s">
        <v>118</v>
      </c>
      <c r="E97" s="100" t="s">
        <v>148</v>
      </c>
      <c r="F97" s="100" t="s">
        <v>149</v>
      </c>
      <c r="G97" s="100"/>
      <c r="H97" s="100"/>
      <c r="I97" s="100"/>
      <c r="J97" s="101">
        <f>J98</f>
        <v>1114.4000000000001</v>
      </c>
      <c r="K97" s="101">
        <f t="shared" ref="K97" si="33">K98</f>
        <v>270.40000000000003</v>
      </c>
      <c r="L97" s="116">
        <f t="shared" si="26"/>
        <v>24.264178033022255</v>
      </c>
    </row>
    <row r="98" spans="1:12" ht="38.25" x14ac:dyDescent="0.2">
      <c r="A98" s="102" t="s">
        <v>153</v>
      </c>
      <c r="B98" s="100" t="s">
        <v>106</v>
      </c>
      <c r="C98" s="100" t="s">
        <v>166</v>
      </c>
      <c r="D98" s="100" t="s">
        <v>118</v>
      </c>
      <c r="E98" s="100" t="s">
        <v>148</v>
      </c>
      <c r="F98" s="100" t="s">
        <v>8</v>
      </c>
      <c r="G98" s="100" t="s">
        <v>150</v>
      </c>
      <c r="H98" s="100"/>
      <c r="I98" s="100"/>
      <c r="J98" s="101">
        <f>J99+J102</f>
        <v>1114.4000000000001</v>
      </c>
      <c r="K98" s="101">
        <f>K99+K102</f>
        <v>270.40000000000003</v>
      </c>
      <c r="L98" s="116">
        <f t="shared" si="26"/>
        <v>24.264178033022255</v>
      </c>
    </row>
    <row r="99" spans="1:12" ht="39" customHeight="1" x14ac:dyDescent="0.2">
      <c r="A99" s="102" t="s">
        <v>170</v>
      </c>
      <c r="B99" s="100" t="s">
        <v>106</v>
      </c>
      <c r="C99" s="100" t="s">
        <v>166</v>
      </c>
      <c r="D99" s="100" t="s">
        <v>118</v>
      </c>
      <c r="E99" s="100" t="s">
        <v>148</v>
      </c>
      <c r="F99" s="100" t="s">
        <v>8</v>
      </c>
      <c r="G99" s="100" t="s">
        <v>150</v>
      </c>
      <c r="H99" s="100" t="s">
        <v>169</v>
      </c>
      <c r="I99" s="100"/>
      <c r="J99" s="101">
        <f>J100</f>
        <v>273.39999999999998</v>
      </c>
      <c r="K99" s="101">
        <v>0</v>
      </c>
      <c r="L99" s="116">
        <f t="shared" si="26"/>
        <v>0</v>
      </c>
    </row>
    <row r="100" spans="1:12" ht="60.75" customHeight="1" x14ac:dyDescent="0.2">
      <c r="A100" s="102" t="s">
        <v>115</v>
      </c>
      <c r="B100" s="100" t="s">
        <v>106</v>
      </c>
      <c r="C100" s="100" t="s">
        <v>166</v>
      </c>
      <c r="D100" s="100" t="s">
        <v>118</v>
      </c>
      <c r="E100" s="100" t="s">
        <v>148</v>
      </c>
      <c r="F100" s="100" t="s">
        <v>8</v>
      </c>
      <c r="G100" s="100" t="s">
        <v>150</v>
      </c>
      <c r="H100" s="100" t="s">
        <v>169</v>
      </c>
      <c r="I100" s="100" t="s">
        <v>114</v>
      </c>
      <c r="J100" s="101">
        <f>J101</f>
        <v>273.39999999999998</v>
      </c>
      <c r="K100" s="101">
        <f t="shared" ref="K100" si="34">K101</f>
        <v>62.2</v>
      </c>
      <c r="L100" s="116">
        <f t="shared" si="26"/>
        <v>22.750548646671547</v>
      </c>
    </row>
    <row r="101" spans="1:12" ht="25.5" x14ac:dyDescent="0.2">
      <c r="A101" s="102" t="s">
        <v>117</v>
      </c>
      <c r="B101" s="100" t="s">
        <v>106</v>
      </c>
      <c r="C101" s="100" t="s">
        <v>166</v>
      </c>
      <c r="D101" s="100" t="s">
        <v>118</v>
      </c>
      <c r="E101" s="100" t="s">
        <v>148</v>
      </c>
      <c r="F101" s="100" t="s">
        <v>8</v>
      </c>
      <c r="G101" s="100" t="s">
        <v>150</v>
      </c>
      <c r="H101" s="100" t="s">
        <v>169</v>
      </c>
      <c r="I101" s="100" t="s">
        <v>116</v>
      </c>
      <c r="J101" s="101">
        <v>273.39999999999998</v>
      </c>
      <c r="K101" s="101">
        <v>62.2</v>
      </c>
      <c r="L101" s="116">
        <f t="shared" si="26"/>
        <v>22.750548646671547</v>
      </c>
    </row>
    <row r="102" spans="1:12" ht="51" x14ac:dyDescent="0.2">
      <c r="A102" s="102" t="s">
        <v>567</v>
      </c>
      <c r="B102" s="100" t="s">
        <v>106</v>
      </c>
      <c r="C102" s="100" t="s">
        <v>166</v>
      </c>
      <c r="D102" s="100" t="s">
        <v>118</v>
      </c>
      <c r="E102" s="100" t="s">
        <v>148</v>
      </c>
      <c r="F102" s="100" t="s">
        <v>8</v>
      </c>
      <c r="G102" s="100" t="s">
        <v>150</v>
      </c>
      <c r="H102" s="100" t="s">
        <v>568</v>
      </c>
      <c r="I102" s="100"/>
      <c r="J102" s="101">
        <f>J103+J105</f>
        <v>841</v>
      </c>
      <c r="K102" s="101">
        <f>K103+K105</f>
        <v>270.40000000000003</v>
      </c>
      <c r="L102" s="116">
        <f>K102/J102*100</f>
        <v>32.152199762187877</v>
      </c>
    </row>
    <row r="103" spans="1:12" ht="63.75" x14ac:dyDescent="0.2">
      <c r="A103" s="102" t="s">
        <v>569</v>
      </c>
      <c r="B103" s="100" t="s">
        <v>106</v>
      </c>
      <c r="C103" s="100" t="s">
        <v>166</v>
      </c>
      <c r="D103" s="100" t="s">
        <v>118</v>
      </c>
      <c r="E103" s="100" t="s">
        <v>148</v>
      </c>
      <c r="F103" s="100" t="s">
        <v>8</v>
      </c>
      <c r="G103" s="100" t="s">
        <v>150</v>
      </c>
      <c r="H103" s="100" t="s">
        <v>568</v>
      </c>
      <c r="I103" s="100" t="s">
        <v>114</v>
      </c>
      <c r="J103" s="101">
        <f>J104</f>
        <v>741.1</v>
      </c>
      <c r="K103" s="101">
        <f>K104</f>
        <v>227.8</v>
      </c>
      <c r="L103" s="116">
        <f>K103/J103*100</f>
        <v>30.738092025367695</v>
      </c>
    </row>
    <row r="104" spans="1:12" ht="25.5" x14ac:dyDescent="0.2">
      <c r="A104" s="102" t="s">
        <v>570</v>
      </c>
      <c r="B104" s="100" t="s">
        <v>106</v>
      </c>
      <c r="C104" s="100" t="s">
        <v>166</v>
      </c>
      <c r="D104" s="100" t="s">
        <v>118</v>
      </c>
      <c r="E104" s="100" t="s">
        <v>148</v>
      </c>
      <c r="F104" s="100" t="s">
        <v>8</v>
      </c>
      <c r="G104" s="100" t="s">
        <v>150</v>
      </c>
      <c r="H104" s="100" t="s">
        <v>568</v>
      </c>
      <c r="I104" s="100" t="s">
        <v>116</v>
      </c>
      <c r="J104" s="101">
        <v>741.1</v>
      </c>
      <c r="K104" s="101">
        <v>227.8</v>
      </c>
      <c r="L104" s="116">
        <f>K104/J104*100</f>
        <v>30.738092025367695</v>
      </c>
    </row>
    <row r="105" spans="1:12" ht="25.5" x14ac:dyDescent="0.2">
      <c r="A105" s="99" t="s">
        <v>126</v>
      </c>
      <c r="B105" s="100" t="s">
        <v>106</v>
      </c>
      <c r="C105" s="100" t="s">
        <v>166</v>
      </c>
      <c r="D105" s="100" t="s">
        <v>118</v>
      </c>
      <c r="E105" s="100" t="s">
        <v>148</v>
      </c>
      <c r="F105" s="100" t="s">
        <v>8</v>
      </c>
      <c r="G105" s="100" t="s">
        <v>150</v>
      </c>
      <c r="H105" s="100" t="s">
        <v>568</v>
      </c>
      <c r="I105" s="100" t="s">
        <v>124</v>
      </c>
      <c r="J105" s="101">
        <f>J106</f>
        <v>99.9</v>
      </c>
      <c r="K105" s="101">
        <f t="shared" ref="K105" si="35">K106</f>
        <v>42.6</v>
      </c>
      <c r="L105" s="116">
        <f t="shared" si="26"/>
        <v>42.642642642642642</v>
      </c>
    </row>
    <row r="106" spans="1:12" ht="28.5" customHeight="1" x14ac:dyDescent="0.2">
      <c r="A106" s="99" t="s">
        <v>127</v>
      </c>
      <c r="B106" s="100" t="s">
        <v>106</v>
      </c>
      <c r="C106" s="100" t="s">
        <v>166</v>
      </c>
      <c r="D106" s="100" t="s">
        <v>118</v>
      </c>
      <c r="E106" s="100" t="s">
        <v>148</v>
      </c>
      <c r="F106" s="100" t="s">
        <v>8</v>
      </c>
      <c r="G106" s="100" t="s">
        <v>150</v>
      </c>
      <c r="H106" s="100" t="s">
        <v>568</v>
      </c>
      <c r="I106" s="100" t="s">
        <v>125</v>
      </c>
      <c r="J106" s="101">
        <v>99.9</v>
      </c>
      <c r="K106" s="101">
        <v>42.6</v>
      </c>
      <c r="L106" s="116">
        <f t="shared" si="26"/>
        <v>42.642642642642642</v>
      </c>
    </row>
    <row r="107" spans="1:12" x14ac:dyDescent="0.2">
      <c r="A107" s="102" t="s">
        <v>176</v>
      </c>
      <c r="B107" s="100" t="s">
        <v>106</v>
      </c>
      <c r="C107" s="100" t="s">
        <v>118</v>
      </c>
      <c r="D107" s="100"/>
      <c r="E107" s="100"/>
      <c r="F107" s="100"/>
      <c r="G107" s="100"/>
      <c r="H107" s="100"/>
      <c r="I107" s="100"/>
      <c r="J107" s="101">
        <f>J108+J130+J140+J152+J159+J137</f>
        <v>35399.699999999997</v>
      </c>
      <c r="K107" s="101">
        <f>K108+K130+K140+K137</f>
        <v>960.5</v>
      </c>
      <c r="L107" s="116">
        <f t="shared" si="26"/>
        <v>2.7132998302245501</v>
      </c>
    </row>
    <row r="108" spans="1:12" x14ac:dyDescent="0.2">
      <c r="A108" s="102" t="s">
        <v>177</v>
      </c>
      <c r="B108" s="100" t="s">
        <v>106</v>
      </c>
      <c r="C108" s="100" t="s">
        <v>118</v>
      </c>
      <c r="D108" s="100" t="s">
        <v>155</v>
      </c>
      <c r="E108" s="100"/>
      <c r="F108" s="100"/>
      <c r="G108" s="100"/>
      <c r="H108" s="100"/>
      <c r="I108" s="100"/>
      <c r="J108" s="101">
        <f>J109+J122</f>
        <v>468.9</v>
      </c>
      <c r="K108" s="101">
        <f>K109+K122</f>
        <v>20.100000000000001</v>
      </c>
      <c r="L108" s="116">
        <f t="shared" si="26"/>
        <v>4.2866282789507357</v>
      </c>
    </row>
    <row r="109" spans="1:12" ht="25.5" x14ac:dyDescent="0.2">
      <c r="A109" s="102" t="s">
        <v>178</v>
      </c>
      <c r="B109" s="100" t="s">
        <v>106</v>
      </c>
      <c r="C109" s="100" t="s">
        <v>118</v>
      </c>
      <c r="D109" s="100" t="s">
        <v>155</v>
      </c>
      <c r="E109" s="100" t="s">
        <v>171</v>
      </c>
      <c r="F109" s="100" t="s">
        <v>149</v>
      </c>
      <c r="G109" s="100"/>
      <c r="H109" s="100"/>
      <c r="I109" s="100"/>
      <c r="J109" s="101">
        <f>J110</f>
        <v>241.79999999999998</v>
      </c>
      <c r="K109" s="101">
        <f t="shared" ref="K109" si="36">K110</f>
        <v>20.100000000000001</v>
      </c>
      <c r="L109" s="116">
        <f t="shared" si="26"/>
        <v>8.3126550868486362</v>
      </c>
    </row>
    <row r="110" spans="1:12" ht="25.5" x14ac:dyDescent="0.2">
      <c r="A110" s="102" t="s">
        <v>179</v>
      </c>
      <c r="B110" s="100" t="s">
        <v>106</v>
      </c>
      <c r="C110" s="100" t="s">
        <v>118</v>
      </c>
      <c r="D110" s="100" t="s">
        <v>155</v>
      </c>
      <c r="E110" s="100" t="s">
        <v>171</v>
      </c>
      <c r="F110" s="100" t="s">
        <v>10</v>
      </c>
      <c r="G110" s="100"/>
      <c r="H110" s="100"/>
      <c r="I110" s="100"/>
      <c r="J110" s="101">
        <f>J111</f>
        <v>241.79999999999998</v>
      </c>
      <c r="K110" s="101">
        <f t="shared" ref="K110" si="37">K111</f>
        <v>20.100000000000001</v>
      </c>
      <c r="L110" s="116">
        <f t="shared" si="26"/>
        <v>8.3126550868486362</v>
      </c>
    </row>
    <row r="111" spans="1:12" ht="39" customHeight="1" x14ac:dyDescent="0.2">
      <c r="A111" s="102" t="s">
        <v>180</v>
      </c>
      <c r="B111" s="100" t="s">
        <v>106</v>
      </c>
      <c r="C111" s="100" t="s">
        <v>118</v>
      </c>
      <c r="D111" s="100" t="s">
        <v>155</v>
      </c>
      <c r="E111" s="100" t="s">
        <v>171</v>
      </c>
      <c r="F111" s="100" t="s">
        <v>10</v>
      </c>
      <c r="G111" s="100" t="s">
        <v>105</v>
      </c>
      <c r="H111" s="100"/>
      <c r="I111" s="100"/>
      <c r="J111" s="101">
        <f>J112+J115+J118</f>
        <v>241.79999999999998</v>
      </c>
      <c r="K111" s="101">
        <f>K112+K115+K118</f>
        <v>20.100000000000001</v>
      </c>
      <c r="L111" s="116">
        <f t="shared" si="26"/>
        <v>8.3126550868486362</v>
      </c>
    </row>
    <row r="112" spans="1:12" ht="219" customHeight="1" x14ac:dyDescent="0.2">
      <c r="A112" s="117" t="s">
        <v>181</v>
      </c>
      <c r="B112" s="107" t="s">
        <v>106</v>
      </c>
      <c r="C112" s="100" t="s">
        <v>118</v>
      </c>
      <c r="D112" s="100" t="s">
        <v>155</v>
      </c>
      <c r="E112" s="100" t="s">
        <v>171</v>
      </c>
      <c r="F112" s="100" t="s">
        <v>10</v>
      </c>
      <c r="G112" s="100" t="s">
        <v>105</v>
      </c>
      <c r="H112" s="100" t="s">
        <v>172</v>
      </c>
      <c r="I112" s="100"/>
      <c r="J112" s="101">
        <f>J113</f>
        <v>57.6</v>
      </c>
      <c r="K112" s="101">
        <f t="shared" ref="K112" si="38">K113</f>
        <v>6</v>
      </c>
      <c r="L112" s="116">
        <f t="shared" si="26"/>
        <v>10.416666666666666</v>
      </c>
    </row>
    <row r="113" spans="1:12" ht="15.75" customHeight="1" x14ac:dyDescent="0.2">
      <c r="A113" s="99" t="s">
        <v>182</v>
      </c>
      <c r="B113" s="100" t="s">
        <v>106</v>
      </c>
      <c r="C113" s="100" t="s">
        <v>118</v>
      </c>
      <c r="D113" s="100" t="s">
        <v>155</v>
      </c>
      <c r="E113" s="100" t="s">
        <v>171</v>
      </c>
      <c r="F113" s="100" t="s">
        <v>10</v>
      </c>
      <c r="G113" s="100" t="s">
        <v>105</v>
      </c>
      <c r="H113" s="100" t="s">
        <v>172</v>
      </c>
      <c r="I113" s="100" t="s">
        <v>173</v>
      </c>
      <c r="J113" s="101">
        <f>J114</f>
        <v>57.6</v>
      </c>
      <c r="K113" s="101">
        <f t="shared" ref="K113" si="39">K114</f>
        <v>6</v>
      </c>
      <c r="L113" s="116">
        <f t="shared" si="26"/>
        <v>10.416666666666666</v>
      </c>
    </row>
    <row r="114" spans="1:12" ht="11.25" customHeight="1" x14ac:dyDescent="0.2">
      <c r="A114" s="102" t="s">
        <v>183</v>
      </c>
      <c r="B114" s="100" t="s">
        <v>106</v>
      </c>
      <c r="C114" s="100" t="s">
        <v>118</v>
      </c>
      <c r="D114" s="100" t="s">
        <v>155</v>
      </c>
      <c r="E114" s="100" t="s">
        <v>171</v>
      </c>
      <c r="F114" s="100" t="s">
        <v>10</v>
      </c>
      <c r="G114" s="100" t="s">
        <v>105</v>
      </c>
      <c r="H114" s="100" t="s">
        <v>172</v>
      </c>
      <c r="I114" s="100" t="s">
        <v>175</v>
      </c>
      <c r="J114" s="101">
        <v>57.6</v>
      </c>
      <c r="K114" s="101">
        <v>6</v>
      </c>
      <c r="L114" s="116">
        <f t="shared" si="26"/>
        <v>10.416666666666666</v>
      </c>
    </row>
    <row r="115" spans="1:12" ht="0.75" hidden="1" customHeight="1" x14ac:dyDescent="0.2">
      <c r="A115" s="117" t="s">
        <v>186</v>
      </c>
      <c r="B115" s="107" t="s">
        <v>106</v>
      </c>
      <c r="C115" s="100" t="s">
        <v>118</v>
      </c>
      <c r="D115" s="100" t="s">
        <v>155</v>
      </c>
      <c r="E115" s="100" t="s">
        <v>171</v>
      </c>
      <c r="F115" s="100" t="s">
        <v>10</v>
      </c>
      <c r="G115" s="100" t="s">
        <v>105</v>
      </c>
      <c r="H115" s="100" t="s">
        <v>184</v>
      </c>
      <c r="I115" s="100"/>
      <c r="J115" s="101">
        <f>J116</f>
        <v>0</v>
      </c>
      <c r="K115" s="101">
        <f t="shared" ref="K115:K116" si="40">K116</f>
        <v>0</v>
      </c>
      <c r="L115" s="116" t="e">
        <f t="shared" si="26"/>
        <v>#DIV/0!</v>
      </c>
    </row>
    <row r="116" spans="1:12" ht="15.75" hidden="1" customHeight="1" x14ac:dyDescent="0.2">
      <c r="A116" s="99" t="s">
        <v>182</v>
      </c>
      <c r="B116" s="100" t="s">
        <v>106</v>
      </c>
      <c r="C116" s="100" t="s">
        <v>118</v>
      </c>
      <c r="D116" s="100" t="s">
        <v>155</v>
      </c>
      <c r="E116" s="100" t="s">
        <v>171</v>
      </c>
      <c r="F116" s="100" t="s">
        <v>10</v>
      </c>
      <c r="G116" s="100" t="s">
        <v>105</v>
      </c>
      <c r="H116" s="100" t="s">
        <v>184</v>
      </c>
      <c r="I116" s="100" t="s">
        <v>173</v>
      </c>
      <c r="J116" s="101">
        <f>J117</f>
        <v>0</v>
      </c>
      <c r="K116" s="101">
        <f t="shared" si="40"/>
        <v>0</v>
      </c>
      <c r="L116" s="116" t="e">
        <f t="shared" si="26"/>
        <v>#DIV/0!</v>
      </c>
    </row>
    <row r="117" spans="1:12" ht="25.5" hidden="1" x14ac:dyDescent="0.2">
      <c r="A117" s="118" t="s">
        <v>185</v>
      </c>
      <c r="B117" s="100" t="s">
        <v>106</v>
      </c>
      <c r="C117" s="100" t="s">
        <v>118</v>
      </c>
      <c r="D117" s="100" t="s">
        <v>155</v>
      </c>
      <c r="E117" s="100" t="s">
        <v>171</v>
      </c>
      <c r="F117" s="100" t="s">
        <v>10</v>
      </c>
      <c r="G117" s="100" t="s">
        <v>105</v>
      </c>
      <c r="H117" s="100" t="s">
        <v>184</v>
      </c>
      <c r="I117" s="100" t="s">
        <v>174</v>
      </c>
      <c r="J117" s="101">
        <v>0</v>
      </c>
      <c r="K117" s="101">
        <v>0</v>
      </c>
      <c r="L117" s="116" t="e">
        <f t="shared" si="26"/>
        <v>#DIV/0!</v>
      </c>
    </row>
    <row r="118" spans="1:12" ht="172.5" customHeight="1" x14ac:dyDescent="0.2">
      <c r="A118" s="117" t="s">
        <v>188</v>
      </c>
      <c r="B118" s="107" t="s">
        <v>106</v>
      </c>
      <c r="C118" s="100" t="s">
        <v>118</v>
      </c>
      <c r="D118" s="100" t="s">
        <v>155</v>
      </c>
      <c r="E118" s="100" t="s">
        <v>171</v>
      </c>
      <c r="F118" s="100" t="s">
        <v>10</v>
      </c>
      <c r="G118" s="100" t="s">
        <v>105</v>
      </c>
      <c r="H118" s="100" t="s">
        <v>187</v>
      </c>
      <c r="I118" s="100"/>
      <c r="J118" s="101">
        <f>J119</f>
        <v>184.2</v>
      </c>
      <c r="K118" s="101">
        <f t="shared" ref="K118" si="41">K119</f>
        <v>14.1</v>
      </c>
      <c r="L118" s="116">
        <f t="shared" si="26"/>
        <v>7.6547231270358314</v>
      </c>
    </row>
    <row r="119" spans="1:12" ht="18.75" customHeight="1" x14ac:dyDescent="0.2">
      <c r="A119" s="99" t="s">
        <v>182</v>
      </c>
      <c r="B119" s="100" t="s">
        <v>106</v>
      </c>
      <c r="C119" s="100" t="s">
        <v>118</v>
      </c>
      <c r="D119" s="100" t="s">
        <v>155</v>
      </c>
      <c r="E119" s="100" t="s">
        <v>171</v>
      </c>
      <c r="F119" s="100" t="s">
        <v>10</v>
      </c>
      <c r="G119" s="100" t="s">
        <v>105</v>
      </c>
      <c r="H119" s="100" t="s">
        <v>187</v>
      </c>
      <c r="I119" s="100" t="s">
        <v>173</v>
      </c>
      <c r="J119" s="101">
        <f>J121</f>
        <v>184.2</v>
      </c>
      <c r="K119" s="101">
        <f>K121</f>
        <v>14.1</v>
      </c>
      <c r="L119" s="116">
        <f t="shared" si="26"/>
        <v>7.6547231270358314</v>
      </c>
    </row>
    <row r="120" spans="1:12" ht="0.75" customHeight="1" x14ac:dyDescent="0.2">
      <c r="A120" s="118" t="s">
        <v>185</v>
      </c>
      <c r="B120" s="100" t="s">
        <v>106</v>
      </c>
      <c r="C120" s="100" t="s">
        <v>118</v>
      </c>
      <c r="D120" s="100" t="s">
        <v>155</v>
      </c>
      <c r="E120" s="100" t="s">
        <v>171</v>
      </c>
      <c r="F120" s="100" t="s">
        <v>10</v>
      </c>
      <c r="G120" s="100" t="s">
        <v>105</v>
      </c>
      <c r="H120" s="100" t="s">
        <v>187</v>
      </c>
      <c r="I120" s="100" t="s">
        <v>174</v>
      </c>
      <c r="J120" s="101">
        <v>6</v>
      </c>
      <c r="K120" s="101">
        <v>6</v>
      </c>
      <c r="L120" s="116">
        <f t="shared" si="26"/>
        <v>100</v>
      </c>
    </row>
    <row r="121" spans="1:12" ht="10.5" customHeight="1" x14ac:dyDescent="0.2">
      <c r="A121" s="102" t="s">
        <v>183</v>
      </c>
      <c r="B121" s="100" t="s">
        <v>106</v>
      </c>
      <c r="C121" s="100" t="s">
        <v>118</v>
      </c>
      <c r="D121" s="100" t="s">
        <v>155</v>
      </c>
      <c r="E121" s="100" t="s">
        <v>171</v>
      </c>
      <c r="F121" s="100" t="s">
        <v>10</v>
      </c>
      <c r="G121" s="100" t="s">
        <v>105</v>
      </c>
      <c r="H121" s="100" t="s">
        <v>187</v>
      </c>
      <c r="I121" s="100" t="s">
        <v>175</v>
      </c>
      <c r="J121" s="101">
        <v>184.2</v>
      </c>
      <c r="K121" s="101">
        <v>14.1</v>
      </c>
      <c r="L121" s="116">
        <f t="shared" ref="L121" si="42">K121/J121*100</f>
        <v>7.6547231270358314</v>
      </c>
    </row>
    <row r="122" spans="1:12" ht="25.5" x14ac:dyDescent="0.2">
      <c r="A122" s="102" t="s">
        <v>152</v>
      </c>
      <c r="B122" s="100" t="s">
        <v>106</v>
      </c>
      <c r="C122" s="100" t="s">
        <v>118</v>
      </c>
      <c r="D122" s="100" t="s">
        <v>155</v>
      </c>
      <c r="E122" s="100" t="s">
        <v>148</v>
      </c>
      <c r="F122" s="100" t="s">
        <v>149</v>
      </c>
      <c r="G122" s="100"/>
      <c r="H122" s="100"/>
      <c r="I122" s="103"/>
      <c r="J122" s="101">
        <f>J123</f>
        <v>227.1</v>
      </c>
      <c r="K122" s="101">
        <f>K123</f>
        <v>0</v>
      </c>
      <c r="L122" s="116">
        <f t="shared" si="26"/>
        <v>0</v>
      </c>
    </row>
    <row r="123" spans="1:12" ht="38.25" x14ac:dyDescent="0.2">
      <c r="A123" s="102" t="s">
        <v>153</v>
      </c>
      <c r="B123" s="100" t="s">
        <v>106</v>
      </c>
      <c r="C123" s="100" t="s">
        <v>118</v>
      </c>
      <c r="D123" s="100" t="s">
        <v>155</v>
      </c>
      <c r="E123" s="100" t="s">
        <v>148</v>
      </c>
      <c r="F123" s="100" t="s">
        <v>8</v>
      </c>
      <c r="G123" s="100" t="s">
        <v>150</v>
      </c>
      <c r="H123" s="100"/>
      <c r="I123" s="103"/>
      <c r="J123" s="101">
        <f>J124+J127</f>
        <v>227.1</v>
      </c>
      <c r="K123" s="101">
        <f t="shared" ref="K123" si="43">K124</f>
        <v>0</v>
      </c>
      <c r="L123" s="116">
        <f t="shared" si="26"/>
        <v>0</v>
      </c>
    </row>
    <row r="124" spans="1:12" ht="52.5" customHeight="1" x14ac:dyDescent="0.2">
      <c r="A124" s="117" t="s">
        <v>190</v>
      </c>
      <c r="B124" s="107" t="s">
        <v>106</v>
      </c>
      <c r="C124" s="100" t="s">
        <v>118</v>
      </c>
      <c r="D124" s="100" t="s">
        <v>155</v>
      </c>
      <c r="E124" s="100" t="s">
        <v>148</v>
      </c>
      <c r="F124" s="100" t="s">
        <v>8</v>
      </c>
      <c r="G124" s="100" t="s">
        <v>150</v>
      </c>
      <c r="H124" s="100" t="s">
        <v>189</v>
      </c>
      <c r="I124" s="100"/>
      <c r="J124" s="101">
        <f>J125</f>
        <v>227.1</v>
      </c>
      <c r="K124" s="101">
        <f t="shared" ref="K124:K128" si="44">K125</f>
        <v>0</v>
      </c>
      <c r="L124" s="116">
        <f t="shared" si="26"/>
        <v>0</v>
      </c>
    </row>
    <row r="125" spans="1:12" ht="25.5" x14ac:dyDescent="0.2">
      <c r="A125" s="99" t="s">
        <v>126</v>
      </c>
      <c r="B125" s="100" t="s">
        <v>106</v>
      </c>
      <c r="C125" s="100" t="s">
        <v>118</v>
      </c>
      <c r="D125" s="100" t="s">
        <v>155</v>
      </c>
      <c r="E125" s="100" t="s">
        <v>148</v>
      </c>
      <c r="F125" s="100" t="s">
        <v>8</v>
      </c>
      <c r="G125" s="100" t="s">
        <v>150</v>
      </c>
      <c r="H125" s="100" t="s">
        <v>189</v>
      </c>
      <c r="I125" s="100" t="s">
        <v>124</v>
      </c>
      <c r="J125" s="101">
        <f>J126</f>
        <v>227.1</v>
      </c>
      <c r="K125" s="101">
        <f t="shared" si="44"/>
        <v>0</v>
      </c>
      <c r="L125" s="116">
        <f t="shared" si="26"/>
        <v>0</v>
      </c>
    </row>
    <row r="126" spans="1:12" ht="24" customHeight="1" x14ac:dyDescent="0.2">
      <c r="A126" s="99" t="s">
        <v>127</v>
      </c>
      <c r="B126" s="100" t="s">
        <v>106</v>
      </c>
      <c r="C126" s="100" t="s">
        <v>118</v>
      </c>
      <c r="D126" s="100" t="s">
        <v>155</v>
      </c>
      <c r="E126" s="100" t="s">
        <v>148</v>
      </c>
      <c r="F126" s="100" t="s">
        <v>8</v>
      </c>
      <c r="G126" s="100" t="s">
        <v>150</v>
      </c>
      <c r="H126" s="100" t="s">
        <v>189</v>
      </c>
      <c r="I126" s="100" t="s">
        <v>125</v>
      </c>
      <c r="J126" s="101">
        <v>227.1</v>
      </c>
      <c r="K126" s="101">
        <v>0</v>
      </c>
      <c r="L126" s="116">
        <f>K126/J126*100</f>
        <v>0</v>
      </c>
    </row>
    <row r="127" spans="1:12" ht="0.75" hidden="1" customHeight="1" x14ac:dyDescent="0.2">
      <c r="A127" s="117" t="s">
        <v>485</v>
      </c>
      <c r="B127" s="107" t="s">
        <v>106</v>
      </c>
      <c r="C127" s="100" t="s">
        <v>118</v>
      </c>
      <c r="D127" s="100" t="s">
        <v>155</v>
      </c>
      <c r="E127" s="100" t="s">
        <v>148</v>
      </c>
      <c r="F127" s="100" t="s">
        <v>8</v>
      </c>
      <c r="G127" s="100" t="s">
        <v>150</v>
      </c>
      <c r="H127" s="100" t="s">
        <v>484</v>
      </c>
      <c r="I127" s="100"/>
      <c r="J127" s="101">
        <f>J128</f>
        <v>0</v>
      </c>
      <c r="K127" s="101">
        <f t="shared" si="44"/>
        <v>0</v>
      </c>
      <c r="L127" s="116" t="e">
        <f t="shared" ref="L127:L128" si="45">K127/J127*100</f>
        <v>#DIV/0!</v>
      </c>
    </row>
    <row r="128" spans="1:12" ht="27.75" hidden="1" customHeight="1" x14ac:dyDescent="0.2">
      <c r="A128" s="99" t="s">
        <v>126</v>
      </c>
      <c r="B128" s="100" t="s">
        <v>106</v>
      </c>
      <c r="C128" s="100" t="s">
        <v>118</v>
      </c>
      <c r="D128" s="100" t="s">
        <v>155</v>
      </c>
      <c r="E128" s="100" t="s">
        <v>148</v>
      </c>
      <c r="F128" s="100" t="s">
        <v>8</v>
      </c>
      <c r="G128" s="100" t="s">
        <v>150</v>
      </c>
      <c r="H128" s="100" t="s">
        <v>484</v>
      </c>
      <c r="I128" s="100" t="s">
        <v>124</v>
      </c>
      <c r="J128" s="101">
        <f>J129</f>
        <v>0</v>
      </c>
      <c r="K128" s="101">
        <f t="shared" si="44"/>
        <v>0</v>
      </c>
      <c r="L128" s="116" t="e">
        <f t="shared" si="45"/>
        <v>#DIV/0!</v>
      </c>
    </row>
    <row r="129" spans="1:12" ht="27.75" hidden="1" customHeight="1" x14ac:dyDescent="0.2">
      <c r="A129" s="99" t="s">
        <v>127</v>
      </c>
      <c r="B129" s="100" t="s">
        <v>106</v>
      </c>
      <c r="C129" s="100" t="s">
        <v>118</v>
      </c>
      <c r="D129" s="100" t="s">
        <v>155</v>
      </c>
      <c r="E129" s="100" t="s">
        <v>148</v>
      </c>
      <c r="F129" s="100" t="s">
        <v>8</v>
      </c>
      <c r="G129" s="100" t="s">
        <v>150</v>
      </c>
      <c r="H129" s="100" t="s">
        <v>484</v>
      </c>
      <c r="I129" s="100" t="s">
        <v>125</v>
      </c>
      <c r="J129" s="101">
        <v>0</v>
      </c>
      <c r="K129" s="101">
        <v>0</v>
      </c>
      <c r="L129" s="116" t="e">
        <f>K129/J129*100</f>
        <v>#DIV/0!</v>
      </c>
    </row>
    <row r="130" spans="1:12" ht="15" customHeight="1" x14ac:dyDescent="0.2">
      <c r="A130" s="102" t="s">
        <v>456</v>
      </c>
      <c r="B130" s="100" t="s">
        <v>106</v>
      </c>
      <c r="C130" s="100" t="s">
        <v>118</v>
      </c>
      <c r="D130" s="100" t="s">
        <v>272</v>
      </c>
      <c r="E130" s="100"/>
      <c r="F130" s="100"/>
      <c r="G130" s="100"/>
      <c r="H130" s="100"/>
      <c r="I130" s="100"/>
      <c r="J130" s="101">
        <f>J131</f>
        <v>2362.5</v>
      </c>
      <c r="K130" s="101">
        <f>K131</f>
        <v>822.3</v>
      </c>
      <c r="L130" s="116">
        <f t="shared" ref="L130:L136" si="46">K130/J130*100</f>
        <v>34.806349206349203</v>
      </c>
    </row>
    <row r="131" spans="1:12" ht="64.5" customHeight="1" x14ac:dyDescent="0.2">
      <c r="A131" s="102" t="s">
        <v>457</v>
      </c>
      <c r="B131" s="100" t="s">
        <v>106</v>
      </c>
      <c r="C131" s="100" t="s">
        <v>118</v>
      </c>
      <c r="D131" s="100" t="s">
        <v>272</v>
      </c>
      <c r="E131" s="100" t="s">
        <v>160</v>
      </c>
      <c r="F131" s="100" t="s">
        <v>149</v>
      </c>
      <c r="G131" s="100"/>
      <c r="H131" s="100"/>
      <c r="I131" s="100"/>
      <c r="J131" s="101">
        <f>J132</f>
        <v>2362.5</v>
      </c>
      <c r="K131" s="101">
        <f t="shared" ref="K131:K132" si="47">K132</f>
        <v>822.3</v>
      </c>
      <c r="L131" s="116">
        <f t="shared" si="46"/>
        <v>34.806349206349203</v>
      </c>
    </row>
    <row r="132" spans="1:12" ht="15.75" customHeight="1" x14ac:dyDescent="0.2">
      <c r="A132" s="102" t="s">
        <v>458</v>
      </c>
      <c r="B132" s="100" t="s">
        <v>106</v>
      </c>
      <c r="C132" s="100" t="s">
        <v>118</v>
      </c>
      <c r="D132" s="100" t="s">
        <v>272</v>
      </c>
      <c r="E132" s="100" t="s">
        <v>160</v>
      </c>
      <c r="F132" s="100" t="s">
        <v>8</v>
      </c>
      <c r="G132" s="100"/>
      <c r="H132" s="100"/>
      <c r="I132" s="100"/>
      <c r="J132" s="101">
        <f>J133</f>
        <v>2362.5</v>
      </c>
      <c r="K132" s="101">
        <f t="shared" si="47"/>
        <v>822.3</v>
      </c>
      <c r="L132" s="116">
        <f t="shared" si="46"/>
        <v>34.806349206349203</v>
      </c>
    </row>
    <row r="133" spans="1:12" ht="41.25" customHeight="1" x14ac:dyDescent="0.2">
      <c r="A133" s="102" t="s">
        <v>459</v>
      </c>
      <c r="B133" s="100" t="s">
        <v>106</v>
      </c>
      <c r="C133" s="100" t="s">
        <v>118</v>
      </c>
      <c r="D133" s="100" t="s">
        <v>272</v>
      </c>
      <c r="E133" s="100" t="s">
        <v>160</v>
      </c>
      <c r="F133" s="100" t="s">
        <v>8</v>
      </c>
      <c r="G133" s="100" t="s">
        <v>166</v>
      </c>
      <c r="H133" s="100"/>
      <c r="I133" s="100"/>
      <c r="J133" s="101">
        <f>J134</f>
        <v>2362.5</v>
      </c>
      <c r="K133" s="101">
        <f>K134</f>
        <v>822.3</v>
      </c>
      <c r="L133" s="116">
        <f t="shared" si="46"/>
        <v>34.806349206349203</v>
      </c>
    </row>
    <row r="134" spans="1:12" ht="39.75" customHeight="1" x14ac:dyDescent="0.2">
      <c r="A134" s="117" t="s">
        <v>460</v>
      </c>
      <c r="B134" s="107" t="s">
        <v>106</v>
      </c>
      <c r="C134" s="100" t="s">
        <v>118</v>
      </c>
      <c r="D134" s="100" t="s">
        <v>272</v>
      </c>
      <c r="E134" s="100" t="s">
        <v>160</v>
      </c>
      <c r="F134" s="100" t="s">
        <v>8</v>
      </c>
      <c r="G134" s="100" t="s">
        <v>166</v>
      </c>
      <c r="H134" s="100" t="s">
        <v>455</v>
      </c>
      <c r="I134" s="100"/>
      <c r="J134" s="101">
        <f>J135</f>
        <v>2362.5</v>
      </c>
      <c r="K134" s="101">
        <f t="shared" ref="K134:K135" si="48">K135</f>
        <v>822.3</v>
      </c>
      <c r="L134" s="116">
        <f t="shared" si="46"/>
        <v>34.806349206349203</v>
      </c>
    </row>
    <row r="135" spans="1:12" ht="27.75" customHeight="1" x14ac:dyDescent="0.2">
      <c r="A135" s="99" t="s">
        <v>126</v>
      </c>
      <c r="B135" s="100" t="s">
        <v>106</v>
      </c>
      <c r="C135" s="100" t="s">
        <v>118</v>
      </c>
      <c r="D135" s="100" t="s">
        <v>272</v>
      </c>
      <c r="E135" s="100" t="s">
        <v>160</v>
      </c>
      <c r="F135" s="100" t="s">
        <v>8</v>
      </c>
      <c r="G135" s="100" t="s">
        <v>166</v>
      </c>
      <c r="H135" s="100" t="s">
        <v>455</v>
      </c>
      <c r="I135" s="100" t="s">
        <v>124</v>
      </c>
      <c r="J135" s="101">
        <f>J136</f>
        <v>2362.5</v>
      </c>
      <c r="K135" s="101">
        <f t="shared" si="48"/>
        <v>822.3</v>
      </c>
      <c r="L135" s="116">
        <f t="shared" si="46"/>
        <v>34.806349206349203</v>
      </c>
    </row>
    <row r="136" spans="1:12" ht="27.75" customHeight="1" x14ac:dyDescent="0.2">
      <c r="A136" s="99" t="s">
        <v>127</v>
      </c>
      <c r="B136" s="100" t="s">
        <v>106</v>
      </c>
      <c r="C136" s="100" t="s">
        <v>118</v>
      </c>
      <c r="D136" s="100" t="s">
        <v>272</v>
      </c>
      <c r="E136" s="100" t="s">
        <v>160</v>
      </c>
      <c r="F136" s="100" t="s">
        <v>8</v>
      </c>
      <c r="G136" s="100" t="s">
        <v>166</v>
      </c>
      <c r="H136" s="100" t="s">
        <v>455</v>
      </c>
      <c r="I136" s="100" t="s">
        <v>125</v>
      </c>
      <c r="J136" s="101">
        <v>2362.5</v>
      </c>
      <c r="K136" s="101">
        <v>822.3</v>
      </c>
      <c r="L136" s="116">
        <f t="shared" si="46"/>
        <v>34.806349206349203</v>
      </c>
    </row>
    <row r="137" spans="1:12" ht="42" customHeight="1" x14ac:dyDescent="0.2">
      <c r="A137" s="117" t="s">
        <v>460</v>
      </c>
      <c r="B137" s="100" t="s">
        <v>106</v>
      </c>
      <c r="C137" s="100" t="s">
        <v>118</v>
      </c>
      <c r="D137" s="100" t="s">
        <v>272</v>
      </c>
      <c r="E137" s="100" t="s">
        <v>160</v>
      </c>
      <c r="F137" s="100" t="s">
        <v>8</v>
      </c>
      <c r="G137" s="100" t="s">
        <v>166</v>
      </c>
      <c r="H137" s="100" t="s">
        <v>594</v>
      </c>
      <c r="I137" s="100"/>
      <c r="J137" s="101">
        <f>J138</f>
        <v>118.1</v>
      </c>
      <c r="K137" s="101">
        <f>K138</f>
        <v>118.1</v>
      </c>
      <c r="L137" s="116">
        <f>K137/J137*100</f>
        <v>100</v>
      </c>
    </row>
    <row r="138" spans="1:12" ht="27.75" customHeight="1" x14ac:dyDescent="0.2">
      <c r="A138" s="99" t="s">
        <v>126</v>
      </c>
      <c r="B138" s="100" t="s">
        <v>106</v>
      </c>
      <c r="C138" s="100" t="s">
        <v>118</v>
      </c>
      <c r="D138" s="100" t="s">
        <v>272</v>
      </c>
      <c r="E138" s="100" t="s">
        <v>160</v>
      </c>
      <c r="F138" s="100" t="s">
        <v>8</v>
      </c>
      <c r="G138" s="100" t="s">
        <v>166</v>
      </c>
      <c r="H138" s="100" t="s">
        <v>594</v>
      </c>
      <c r="I138" s="100" t="s">
        <v>124</v>
      </c>
      <c r="J138" s="101">
        <f>J139</f>
        <v>118.1</v>
      </c>
      <c r="K138" s="101">
        <f>K139</f>
        <v>118.1</v>
      </c>
      <c r="L138" s="116">
        <f>K138/J138*100</f>
        <v>100</v>
      </c>
    </row>
    <row r="139" spans="1:12" ht="27.75" customHeight="1" x14ac:dyDescent="0.2">
      <c r="A139" s="99" t="s">
        <v>127</v>
      </c>
      <c r="B139" s="100" t="s">
        <v>106</v>
      </c>
      <c r="C139" s="100" t="s">
        <v>118</v>
      </c>
      <c r="D139" s="100" t="s">
        <v>272</v>
      </c>
      <c r="E139" s="100" t="s">
        <v>160</v>
      </c>
      <c r="F139" s="100" t="s">
        <v>8</v>
      </c>
      <c r="G139" s="100" t="s">
        <v>166</v>
      </c>
      <c r="H139" s="100" t="s">
        <v>594</v>
      </c>
      <c r="I139" s="100" t="s">
        <v>125</v>
      </c>
      <c r="J139" s="101">
        <v>118.1</v>
      </c>
      <c r="K139" s="101">
        <v>118.1</v>
      </c>
      <c r="L139" s="116">
        <f>K139/J139*100</f>
        <v>100</v>
      </c>
    </row>
    <row r="140" spans="1:12" ht="17.25" customHeight="1" x14ac:dyDescent="0.2">
      <c r="A140" s="102" t="s">
        <v>192</v>
      </c>
      <c r="B140" s="100" t="s">
        <v>106</v>
      </c>
      <c r="C140" s="100" t="s">
        <v>118</v>
      </c>
      <c r="D140" s="100" t="s">
        <v>191</v>
      </c>
      <c r="E140" s="100"/>
      <c r="F140" s="100"/>
      <c r="G140" s="100"/>
      <c r="H140" s="100"/>
      <c r="I140" s="100"/>
      <c r="J140" s="101">
        <f>J141+J147</f>
        <v>31350</v>
      </c>
      <c r="K140" s="101">
        <f>K141+K147</f>
        <v>0</v>
      </c>
      <c r="L140" s="101">
        <f>L141+L147</f>
        <v>0</v>
      </c>
    </row>
    <row r="141" spans="1:12" ht="69" customHeight="1" x14ac:dyDescent="0.2">
      <c r="A141" s="102" t="s">
        <v>457</v>
      </c>
      <c r="B141" s="100" t="s">
        <v>106</v>
      </c>
      <c r="C141" s="100" t="s">
        <v>118</v>
      </c>
      <c r="D141" s="100" t="s">
        <v>191</v>
      </c>
      <c r="E141" s="100" t="s">
        <v>148</v>
      </c>
      <c r="F141" s="100" t="s">
        <v>149</v>
      </c>
      <c r="G141" s="100"/>
      <c r="H141" s="100"/>
      <c r="I141" s="100"/>
      <c r="J141" s="101">
        <f>J142</f>
        <v>200</v>
      </c>
      <c r="K141" s="101">
        <f t="shared" ref="K141:K142" si="49">K142</f>
        <v>0</v>
      </c>
      <c r="L141" s="116">
        <f t="shared" ref="L141:L146" si="50">K141/J141*100</f>
        <v>0</v>
      </c>
    </row>
    <row r="142" spans="1:12" ht="13.5" customHeight="1" x14ac:dyDescent="0.2">
      <c r="A142" s="102" t="s">
        <v>458</v>
      </c>
      <c r="B142" s="100" t="s">
        <v>106</v>
      </c>
      <c r="C142" s="100" t="s">
        <v>118</v>
      </c>
      <c r="D142" s="100" t="s">
        <v>191</v>
      </c>
      <c r="E142" s="100" t="s">
        <v>148</v>
      </c>
      <c r="F142" s="100" t="s">
        <v>8</v>
      </c>
      <c r="G142" s="100"/>
      <c r="H142" s="100"/>
      <c r="I142" s="100"/>
      <c r="J142" s="101">
        <f>J143</f>
        <v>200</v>
      </c>
      <c r="K142" s="101">
        <f t="shared" si="49"/>
        <v>0</v>
      </c>
      <c r="L142" s="116">
        <f t="shared" si="50"/>
        <v>0</v>
      </c>
    </row>
    <row r="143" spans="1:12" ht="39.75" customHeight="1" x14ac:dyDescent="0.2">
      <c r="A143" s="102" t="s">
        <v>462</v>
      </c>
      <c r="B143" s="100" t="s">
        <v>106</v>
      </c>
      <c r="C143" s="100" t="s">
        <v>118</v>
      </c>
      <c r="D143" s="100" t="s">
        <v>191</v>
      </c>
      <c r="E143" s="100" t="s">
        <v>148</v>
      </c>
      <c r="F143" s="100" t="s">
        <v>8</v>
      </c>
      <c r="G143" s="100" t="s">
        <v>150</v>
      </c>
      <c r="H143" s="100"/>
      <c r="I143" s="100"/>
      <c r="J143" s="101">
        <f>J144</f>
        <v>200</v>
      </c>
      <c r="K143" s="101">
        <f>K144</f>
        <v>0</v>
      </c>
      <c r="L143" s="116">
        <f t="shared" si="50"/>
        <v>0</v>
      </c>
    </row>
    <row r="144" spans="1:12" ht="27.75" customHeight="1" x14ac:dyDescent="0.2">
      <c r="A144" s="117" t="s">
        <v>463</v>
      </c>
      <c r="B144" s="107" t="s">
        <v>106</v>
      </c>
      <c r="C144" s="100" t="s">
        <v>118</v>
      </c>
      <c r="D144" s="100" t="s">
        <v>191</v>
      </c>
      <c r="E144" s="100" t="s">
        <v>148</v>
      </c>
      <c r="F144" s="100" t="s">
        <v>8</v>
      </c>
      <c r="G144" s="100" t="s">
        <v>150</v>
      </c>
      <c r="H144" s="100" t="s">
        <v>193</v>
      </c>
      <c r="I144" s="100"/>
      <c r="J144" s="101">
        <f>J145</f>
        <v>200</v>
      </c>
      <c r="K144" s="101">
        <f t="shared" ref="K144:K145" si="51">K145</f>
        <v>0</v>
      </c>
      <c r="L144" s="116">
        <f t="shared" si="50"/>
        <v>0</v>
      </c>
    </row>
    <row r="145" spans="1:12" ht="27.75" customHeight="1" x14ac:dyDescent="0.2">
      <c r="A145" s="99" t="s">
        <v>126</v>
      </c>
      <c r="B145" s="100" t="s">
        <v>106</v>
      </c>
      <c r="C145" s="100" t="s">
        <v>118</v>
      </c>
      <c r="D145" s="100" t="s">
        <v>191</v>
      </c>
      <c r="E145" s="100" t="s">
        <v>148</v>
      </c>
      <c r="F145" s="100" t="s">
        <v>8</v>
      </c>
      <c r="G145" s="100" t="s">
        <v>150</v>
      </c>
      <c r="H145" s="100" t="s">
        <v>193</v>
      </c>
      <c r="I145" s="100" t="s">
        <v>124</v>
      </c>
      <c r="J145" s="101">
        <f>J146</f>
        <v>200</v>
      </c>
      <c r="K145" s="101">
        <f t="shared" si="51"/>
        <v>0</v>
      </c>
      <c r="L145" s="116">
        <f t="shared" si="50"/>
        <v>0</v>
      </c>
    </row>
    <row r="146" spans="1:12" ht="27.75" customHeight="1" x14ac:dyDescent="0.2">
      <c r="A146" s="99" t="s">
        <v>127</v>
      </c>
      <c r="B146" s="100" t="s">
        <v>106</v>
      </c>
      <c r="C146" s="100" t="s">
        <v>118</v>
      </c>
      <c r="D146" s="100" t="s">
        <v>191</v>
      </c>
      <c r="E146" s="100" t="s">
        <v>148</v>
      </c>
      <c r="F146" s="100" t="s">
        <v>8</v>
      </c>
      <c r="G146" s="100" t="s">
        <v>150</v>
      </c>
      <c r="H146" s="100" t="s">
        <v>193</v>
      </c>
      <c r="I146" s="100" t="s">
        <v>125</v>
      </c>
      <c r="J146" s="101">
        <v>200</v>
      </c>
      <c r="K146" s="101">
        <v>0</v>
      </c>
      <c r="L146" s="116">
        <f t="shared" si="50"/>
        <v>0</v>
      </c>
    </row>
    <row r="147" spans="1:12" ht="25.5" x14ac:dyDescent="0.2">
      <c r="A147" s="102" t="s">
        <v>178</v>
      </c>
      <c r="B147" s="100" t="s">
        <v>106</v>
      </c>
      <c r="C147" s="100" t="s">
        <v>118</v>
      </c>
      <c r="D147" s="100" t="s">
        <v>191</v>
      </c>
      <c r="E147" s="100" t="s">
        <v>171</v>
      </c>
      <c r="F147" s="100"/>
      <c r="G147" s="100"/>
      <c r="H147" s="100"/>
      <c r="I147" s="100"/>
      <c r="J147" s="101">
        <f>J148</f>
        <v>31150</v>
      </c>
      <c r="K147" s="101">
        <f t="shared" ref="K147" si="52">K148</f>
        <v>0</v>
      </c>
      <c r="L147" s="116">
        <f t="shared" si="26"/>
        <v>0</v>
      </c>
    </row>
    <row r="148" spans="1:12" ht="25.5" x14ac:dyDescent="0.2">
      <c r="A148" s="228" t="s">
        <v>575</v>
      </c>
      <c r="B148" s="100" t="s">
        <v>106</v>
      </c>
      <c r="C148" s="100" t="s">
        <v>118</v>
      </c>
      <c r="D148" s="100" t="s">
        <v>191</v>
      </c>
      <c r="E148" s="100" t="s">
        <v>171</v>
      </c>
      <c r="F148" s="100" t="s">
        <v>9</v>
      </c>
      <c r="G148" s="100"/>
      <c r="H148" s="100"/>
      <c r="I148" s="100"/>
      <c r="J148" s="101">
        <f>J149</f>
        <v>31150</v>
      </c>
      <c r="K148" s="101">
        <f t="shared" ref="K148" si="53">K149</f>
        <v>0</v>
      </c>
      <c r="L148" s="116">
        <f t="shared" si="26"/>
        <v>0</v>
      </c>
    </row>
    <row r="149" spans="1:12" ht="31.5" customHeight="1" x14ac:dyDescent="0.2">
      <c r="A149" s="228" t="s">
        <v>576</v>
      </c>
      <c r="B149" s="100" t="s">
        <v>106</v>
      </c>
      <c r="C149" s="100" t="s">
        <v>118</v>
      </c>
      <c r="D149" s="100" t="s">
        <v>191</v>
      </c>
      <c r="E149" s="100" t="s">
        <v>171</v>
      </c>
      <c r="F149" s="100" t="s">
        <v>9</v>
      </c>
      <c r="G149" s="100" t="s">
        <v>166</v>
      </c>
      <c r="H149" s="100"/>
      <c r="I149" s="100"/>
      <c r="J149" s="101">
        <f>J150</f>
        <v>31150</v>
      </c>
      <c r="K149" s="101">
        <f t="shared" ref="K149" si="54">K150</f>
        <v>0</v>
      </c>
      <c r="L149" s="116">
        <f t="shared" si="26"/>
        <v>0</v>
      </c>
    </row>
    <row r="150" spans="1:12" ht="25.5" x14ac:dyDescent="0.2">
      <c r="A150" s="99" t="s">
        <v>577</v>
      </c>
      <c r="B150" s="100" t="s">
        <v>106</v>
      </c>
      <c r="C150" s="100" t="s">
        <v>118</v>
      </c>
      <c r="D150" s="100" t="s">
        <v>191</v>
      </c>
      <c r="E150" s="100" t="s">
        <v>171</v>
      </c>
      <c r="F150" s="100" t="s">
        <v>9</v>
      </c>
      <c r="G150" s="100" t="s">
        <v>166</v>
      </c>
      <c r="H150" s="100" t="s">
        <v>571</v>
      </c>
      <c r="I150" s="100" t="s">
        <v>197</v>
      </c>
      <c r="J150" s="101">
        <f>J151</f>
        <v>31150</v>
      </c>
      <c r="K150" s="101">
        <f t="shared" ref="K150" si="55">K151</f>
        <v>0</v>
      </c>
      <c r="L150" s="116">
        <f t="shared" si="26"/>
        <v>0</v>
      </c>
    </row>
    <row r="151" spans="1:12" ht="28.5" customHeight="1" x14ac:dyDescent="0.2">
      <c r="A151" s="99" t="s">
        <v>199</v>
      </c>
      <c r="B151" s="100" t="s">
        <v>106</v>
      </c>
      <c r="C151" s="100" t="s">
        <v>118</v>
      </c>
      <c r="D151" s="100" t="s">
        <v>191</v>
      </c>
      <c r="E151" s="100" t="s">
        <v>171</v>
      </c>
      <c r="F151" s="100" t="s">
        <v>9</v>
      </c>
      <c r="G151" s="100" t="s">
        <v>166</v>
      </c>
      <c r="H151" s="100" t="s">
        <v>571</v>
      </c>
      <c r="I151" s="100" t="s">
        <v>198</v>
      </c>
      <c r="J151" s="101">
        <v>31150</v>
      </c>
      <c r="K151" s="101">
        <v>0</v>
      </c>
      <c r="L151" s="116">
        <f t="shared" si="26"/>
        <v>0</v>
      </c>
    </row>
    <row r="152" spans="1:12" ht="28.5" customHeight="1" x14ac:dyDescent="0.2">
      <c r="A152" s="99" t="s">
        <v>419</v>
      </c>
      <c r="B152" s="100" t="s">
        <v>106</v>
      </c>
      <c r="C152" s="100" t="s">
        <v>118</v>
      </c>
      <c r="D152" s="100" t="s">
        <v>20</v>
      </c>
      <c r="E152" s="100"/>
      <c r="F152" s="100"/>
      <c r="G152" s="100"/>
      <c r="H152" s="100"/>
      <c r="I152" s="100"/>
      <c r="J152" s="101">
        <f t="shared" ref="J152:K157" si="56">J153</f>
        <v>489.2</v>
      </c>
      <c r="K152" s="101">
        <f t="shared" si="56"/>
        <v>0</v>
      </c>
      <c r="L152" s="116">
        <f t="shared" ref="L152:L161" si="57">K152/J152*100</f>
        <v>0</v>
      </c>
    </row>
    <row r="153" spans="1:12" ht="51.75" customHeight="1" x14ac:dyDescent="0.2">
      <c r="A153" s="102" t="s">
        <v>572</v>
      </c>
      <c r="B153" s="100" t="s">
        <v>106</v>
      </c>
      <c r="C153" s="100" t="s">
        <v>118</v>
      </c>
      <c r="D153" s="100" t="s">
        <v>20</v>
      </c>
      <c r="E153" s="100" t="s">
        <v>105</v>
      </c>
      <c r="F153" s="100"/>
      <c r="G153" s="100"/>
      <c r="H153" s="100"/>
      <c r="I153" s="100"/>
      <c r="J153" s="101">
        <f t="shared" si="56"/>
        <v>489.2</v>
      </c>
      <c r="K153" s="101">
        <f t="shared" si="56"/>
        <v>0</v>
      </c>
      <c r="L153" s="116">
        <f t="shared" si="57"/>
        <v>0</v>
      </c>
    </row>
    <row r="154" spans="1:12" ht="51" x14ac:dyDescent="0.2">
      <c r="A154" s="102" t="s">
        <v>416</v>
      </c>
      <c r="B154" s="100" t="s">
        <v>106</v>
      </c>
      <c r="C154" s="100" t="s">
        <v>118</v>
      </c>
      <c r="D154" s="100" t="s">
        <v>20</v>
      </c>
      <c r="E154" s="100" t="s">
        <v>105</v>
      </c>
      <c r="F154" s="100" t="s">
        <v>10</v>
      </c>
      <c r="G154" s="100"/>
      <c r="H154" s="100"/>
      <c r="I154" s="100"/>
      <c r="J154" s="101">
        <f t="shared" si="56"/>
        <v>489.2</v>
      </c>
      <c r="K154" s="101">
        <f t="shared" si="56"/>
        <v>0</v>
      </c>
      <c r="L154" s="116">
        <f t="shared" si="57"/>
        <v>0</v>
      </c>
    </row>
    <row r="155" spans="1:12" ht="55.5" customHeight="1" x14ac:dyDescent="0.2">
      <c r="A155" s="102" t="s">
        <v>417</v>
      </c>
      <c r="B155" s="100" t="s">
        <v>106</v>
      </c>
      <c r="C155" s="100" t="s">
        <v>118</v>
      </c>
      <c r="D155" s="100" t="s">
        <v>20</v>
      </c>
      <c r="E155" s="100" t="s">
        <v>105</v>
      </c>
      <c r="F155" s="100" t="s">
        <v>10</v>
      </c>
      <c r="G155" s="100" t="s">
        <v>105</v>
      </c>
      <c r="H155" s="100"/>
      <c r="I155" s="100"/>
      <c r="J155" s="101">
        <f t="shared" si="56"/>
        <v>489.2</v>
      </c>
      <c r="K155" s="101">
        <f t="shared" si="56"/>
        <v>0</v>
      </c>
      <c r="L155" s="116">
        <f t="shared" si="57"/>
        <v>0</v>
      </c>
    </row>
    <row r="156" spans="1:12" ht="28.5" customHeight="1" x14ac:dyDescent="0.2">
      <c r="A156" s="102" t="s">
        <v>418</v>
      </c>
      <c r="B156" s="100" t="s">
        <v>106</v>
      </c>
      <c r="C156" s="100" t="s">
        <v>118</v>
      </c>
      <c r="D156" s="100" t="s">
        <v>20</v>
      </c>
      <c r="E156" s="100" t="s">
        <v>105</v>
      </c>
      <c r="F156" s="100" t="s">
        <v>10</v>
      </c>
      <c r="G156" s="100" t="s">
        <v>105</v>
      </c>
      <c r="H156" s="100" t="s">
        <v>573</v>
      </c>
      <c r="I156" s="100"/>
      <c r="J156" s="101">
        <f t="shared" si="56"/>
        <v>489.2</v>
      </c>
      <c r="K156" s="101">
        <f t="shared" si="56"/>
        <v>0</v>
      </c>
      <c r="L156" s="116">
        <f t="shared" si="57"/>
        <v>0</v>
      </c>
    </row>
    <row r="157" spans="1:12" ht="28.5" customHeight="1" x14ac:dyDescent="0.2">
      <c r="A157" s="99" t="s">
        <v>126</v>
      </c>
      <c r="B157" s="100" t="s">
        <v>106</v>
      </c>
      <c r="C157" s="100" t="s">
        <v>118</v>
      </c>
      <c r="D157" s="100" t="s">
        <v>20</v>
      </c>
      <c r="E157" s="100" t="s">
        <v>105</v>
      </c>
      <c r="F157" s="100" t="s">
        <v>10</v>
      </c>
      <c r="G157" s="100" t="s">
        <v>105</v>
      </c>
      <c r="H157" s="100" t="s">
        <v>573</v>
      </c>
      <c r="I157" s="100" t="s">
        <v>124</v>
      </c>
      <c r="J157" s="101">
        <f t="shared" si="56"/>
        <v>489.2</v>
      </c>
      <c r="K157" s="101">
        <f t="shared" si="56"/>
        <v>0</v>
      </c>
      <c r="L157" s="116">
        <f t="shared" si="57"/>
        <v>0</v>
      </c>
    </row>
    <row r="158" spans="1:12" ht="28.5" customHeight="1" x14ac:dyDescent="0.2">
      <c r="A158" s="99" t="s">
        <v>127</v>
      </c>
      <c r="B158" s="100" t="s">
        <v>106</v>
      </c>
      <c r="C158" s="100" t="s">
        <v>118</v>
      </c>
      <c r="D158" s="100" t="s">
        <v>20</v>
      </c>
      <c r="E158" s="100" t="s">
        <v>105</v>
      </c>
      <c r="F158" s="100" t="s">
        <v>10</v>
      </c>
      <c r="G158" s="100" t="s">
        <v>105</v>
      </c>
      <c r="H158" s="100" t="s">
        <v>573</v>
      </c>
      <c r="I158" s="100" t="s">
        <v>125</v>
      </c>
      <c r="J158" s="101">
        <v>489.2</v>
      </c>
      <c r="K158" s="101">
        <v>0</v>
      </c>
      <c r="L158" s="116">
        <f t="shared" si="57"/>
        <v>0</v>
      </c>
    </row>
    <row r="159" spans="1:12" ht="28.5" customHeight="1" x14ac:dyDescent="0.2">
      <c r="A159" s="102" t="s">
        <v>418</v>
      </c>
      <c r="B159" s="100" t="s">
        <v>106</v>
      </c>
      <c r="C159" s="100" t="s">
        <v>118</v>
      </c>
      <c r="D159" s="100" t="s">
        <v>20</v>
      </c>
      <c r="E159" s="100" t="s">
        <v>105</v>
      </c>
      <c r="F159" s="100" t="s">
        <v>10</v>
      </c>
      <c r="G159" s="100" t="s">
        <v>105</v>
      </c>
      <c r="H159" s="100" t="s">
        <v>574</v>
      </c>
      <c r="I159" s="100"/>
      <c r="J159" s="101">
        <f>J160</f>
        <v>611</v>
      </c>
      <c r="K159" s="101">
        <f>K160</f>
        <v>0</v>
      </c>
      <c r="L159" s="116">
        <f t="shared" si="57"/>
        <v>0</v>
      </c>
    </row>
    <row r="160" spans="1:12" ht="28.5" customHeight="1" x14ac:dyDescent="0.2">
      <c r="A160" s="99" t="s">
        <v>126</v>
      </c>
      <c r="B160" s="100" t="s">
        <v>106</v>
      </c>
      <c r="C160" s="100" t="s">
        <v>118</v>
      </c>
      <c r="D160" s="100" t="s">
        <v>20</v>
      </c>
      <c r="E160" s="100" t="s">
        <v>105</v>
      </c>
      <c r="F160" s="100" t="s">
        <v>10</v>
      </c>
      <c r="G160" s="100" t="s">
        <v>105</v>
      </c>
      <c r="H160" s="100" t="s">
        <v>574</v>
      </c>
      <c r="I160" s="100" t="s">
        <v>124</v>
      </c>
      <c r="J160" s="101">
        <f>J161</f>
        <v>611</v>
      </c>
      <c r="K160" s="101">
        <f>K161</f>
        <v>0</v>
      </c>
      <c r="L160" s="116">
        <f t="shared" si="57"/>
        <v>0</v>
      </c>
    </row>
    <row r="161" spans="1:12" ht="28.5" customHeight="1" x14ac:dyDescent="0.2">
      <c r="A161" s="99" t="s">
        <v>126</v>
      </c>
      <c r="B161" s="100" t="s">
        <v>106</v>
      </c>
      <c r="C161" s="100" t="s">
        <v>118</v>
      </c>
      <c r="D161" s="100" t="s">
        <v>20</v>
      </c>
      <c r="E161" s="100" t="s">
        <v>105</v>
      </c>
      <c r="F161" s="100" t="s">
        <v>10</v>
      </c>
      <c r="G161" s="100" t="s">
        <v>105</v>
      </c>
      <c r="H161" s="100" t="s">
        <v>574</v>
      </c>
      <c r="I161" s="100" t="s">
        <v>125</v>
      </c>
      <c r="J161" s="101">
        <v>611</v>
      </c>
      <c r="K161" s="101">
        <v>0</v>
      </c>
      <c r="L161" s="116">
        <f t="shared" si="57"/>
        <v>0</v>
      </c>
    </row>
    <row r="162" spans="1:12" ht="13.5" customHeight="1" x14ac:dyDescent="0.2">
      <c r="A162" s="102" t="s">
        <v>490</v>
      </c>
      <c r="B162" s="100" t="s">
        <v>106</v>
      </c>
      <c r="C162" s="100" t="s">
        <v>155</v>
      </c>
      <c r="D162" s="100"/>
      <c r="E162" s="100"/>
      <c r="F162" s="100"/>
      <c r="G162" s="100"/>
      <c r="H162" s="100"/>
      <c r="I162" s="100"/>
      <c r="J162" s="101">
        <f t="shared" ref="J162:J168" si="58">J163</f>
        <v>29906.2</v>
      </c>
      <c r="K162" s="101">
        <f t="shared" ref="K162:K168" si="59">K163</f>
        <v>4689.1000000000004</v>
      </c>
      <c r="L162" s="116">
        <f t="shared" ref="L162" si="60">K162/J162*100</f>
        <v>15.679357457650923</v>
      </c>
    </row>
    <row r="163" spans="1:12" ht="15.75" customHeight="1" x14ac:dyDescent="0.2">
      <c r="A163" s="102" t="s">
        <v>516</v>
      </c>
      <c r="B163" s="100" t="s">
        <v>106</v>
      </c>
      <c r="C163" s="100" t="s">
        <v>155</v>
      </c>
      <c r="D163" s="100" t="s">
        <v>155</v>
      </c>
      <c r="E163" s="100"/>
      <c r="F163" s="100"/>
      <c r="G163" s="100"/>
      <c r="H163" s="100"/>
      <c r="I163" s="100"/>
      <c r="J163" s="101">
        <f t="shared" si="58"/>
        <v>29906.2</v>
      </c>
      <c r="K163" s="101">
        <f t="shared" si="59"/>
        <v>4689.1000000000004</v>
      </c>
      <c r="L163" s="116">
        <f t="shared" si="26"/>
        <v>15.679357457650923</v>
      </c>
    </row>
    <row r="164" spans="1:12" ht="29.25" customHeight="1" x14ac:dyDescent="0.2">
      <c r="A164" s="102" t="s">
        <v>178</v>
      </c>
      <c r="B164" s="100" t="s">
        <v>106</v>
      </c>
      <c r="C164" s="100" t="s">
        <v>155</v>
      </c>
      <c r="D164" s="100" t="s">
        <v>155</v>
      </c>
      <c r="E164" s="100" t="s">
        <v>171</v>
      </c>
      <c r="F164" s="100" t="s">
        <v>149</v>
      </c>
      <c r="G164" s="100"/>
      <c r="H164" s="100"/>
      <c r="I164" s="100"/>
      <c r="J164" s="101">
        <f t="shared" si="58"/>
        <v>29906.2</v>
      </c>
      <c r="K164" s="101">
        <f t="shared" si="59"/>
        <v>4689.1000000000004</v>
      </c>
      <c r="L164" s="116">
        <f t="shared" si="26"/>
        <v>15.679357457650923</v>
      </c>
    </row>
    <row r="165" spans="1:12" ht="39.75" customHeight="1" x14ac:dyDescent="0.2">
      <c r="A165" s="102" t="s">
        <v>195</v>
      </c>
      <c r="B165" s="100" t="s">
        <v>106</v>
      </c>
      <c r="C165" s="100" t="s">
        <v>155</v>
      </c>
      <c r="D165" s="100" t="s">
        <v>155</v>
      </c>
      <c r="E165" s="100" t="s">
        <v>171</v>
      </c>
      <c r="F165" s="100" t="s">
        <v>8</v>
      </c>
      <c r="G165" s="100"/>
      <c r="H165" s="100"/>
      <c r="I165" s="100"/>
      <c r="J165" s="101">
        <f t="shared" si="58"/>
        <v>29906.2</v>
      </c>
      <c r="K165" s="101">
        <f t="shared" si="59"/>
        <v>4689.1000000000004</v>
      </c>
      <c r="L165" s="116">
        <f t="shared" si="26"/>
        <v>15.679357457650923</v>
      </c>
    </row>
    <row r="166" spans="1:12" ht="51" customHeight="1" x14ac:dyDescent="0.2">
      <c r="A166" s="99" t="s">
        <v>531</v>
      </c>
      <c r="B166" s="100" t="s">
        <v>106</v>
      </c>
      <c r="C166" s="100" t="s">
        <v>155</v>
      </c>
      <c r="D166" s="100" t="s">
        <v>155</v>
      </c>
      <c r="E166" s="100" t="s">
        <v>171</v>
      </c>
      <c r="F166" s="100" t="s">
        <v>8</v>
      </c>
      <c r="G166" s="100" t="s">
        <v>108</v>
      </c>
      <c r="H166" s="100"/>
      <c r="I166" s="103"/>
      <c r="J166" s="101">
        <f t="shared" si="58"/>
        <v>29906.2</v>
      </c>
      <c r="K166" s="101">
        <f t="shared" si="59"/>
        <v>4689.1000000000004</v>
      </c>
      <c r="L166" s="116">
        <f t="shared" si="26"/>
        <v>15.679357457650923</v>
      </c>
    </row>
    <row r="167" spans="1:12" ht="27" customHeight="1" x14ac:dyDescent="0.2">
      <c r="A167" s="102" t="s">
        <v>579</v>
      </c>
      <c r="B167" s="100" t="s">
        <v>106</v>
      </c>
      <c r="C167" s="100" t="s">
        <v>155</v>
      </c>
      <c r="D167" s="100" t="s">
        <v>155</v>
      </c>
      <c r="E167" s="100" t="s">
        <v>171</v>
      </c>
      <c r="F167" s="100" t="s">
        <v>8</v>
      </c>
      <c r="G167" s="100" t="s">
        <v>108</v>
      </c>
      <c r="H167" s="100" t="s">
        <v>578</v>
      </c>
      <c r="I167" s="103"/>
      <c r="J167" s="101">
        <f t="shared" si="58"/>
        <v>29906.2</v>
      </c>
      <c r="K167" s="101">
        <f t="shared" si="59"/>
        <v>4689.1000000000004</v>
      </c>
      <c r="L167" s="116">
        <f t="shared" si="26"/>
        <v>15.679357457650923</v>
      </c>
    </row>
    <row r="168" spans="1:12" ht="28.5" customHeight="1" x14ac:dyDescent="0.2">
      <c r="A168" s="99" t="s">
        <v>199</v>
      </c>
      <c r="B168" s="100" t="s">
        <v>106</v>
      </c>
      <c r="C168" s="100" t="s">
        <v>155</v>
      </c>
      <c r="D168" s="100" t="s">
        <v>155</v>
      </c>
      <c r="E168" s="100" t="s">
        <v>171</v>
      </c>
      <c r="F168" s="100" t="s">
        <v>8</v>
      </c>
      <c r="G168" s="100" t="s">
        <v>108</v>
      </c>
      <c r="H168" s="100" t="s">
        <v>578</v>
      </c>
      <c r="I168" s="100" t="s">
        <v>197</v>
      </c>
      <c r="J168" s="101">
        <f t="shared" si="58"/>
        <v>29906.2</v>
      </c>
      <c r="K168" s="101">
        <f t="shared" si="59"/>
        <v>4689.1000000000004</v>
      </c>
      <c r="L168" s="116">
        <f t="shared" si="26"/>
        <v>15.679357457650923</v>
      </c>
    </row>
    <row r="169" spans="1:12" ht="19.5" customHeight="1" x14ac:dyDescent="0.2">
      <c r="A169" s="99" t="s">
        <v>200</v>
      </c>
      <c r="B169" s="100" t="s">
        <v>106</v>
      </c>
      <c r="C169" s="100" t="s">
        <v>155</v>
      </c>
      <c r="D169" s="100" t="s">
        <v>155</v>
      </c>
      <c r="E169" s="100" t="s">
        <v>171</v>
      </c>
      <c r="F169" s="100" t="s">
        <v>8</v>
      </c>
      <c r="G169" s="100" t="s">
        <v>108</v>
      </c>
      <c r="H169" s="100" t="s">
        <v>578</v>
      </c>
      <c r="I169" s="100" t="s">
        <v>198</v>
      </c>
      <c r="J169" s="101">
        <v>29906.2</v>
      </c>
      <c r="K169" s="101">
        <v>4689.1000000000004</v>
      </c>
      <c r="L169" s="116">
        <f t="shared" si="26"/>
        <v>15.679357457650923</v>
      </c>
    </row>
    <row r="170" spans="1:12" ht="14.25" customHeight="1" x14ac:dyDescent="0.2">
      <c r="A170" s="102" t="s">
        <v>204</v>
      </c>
      <c r="B170" s="100" t="s">
        <v>106</v>
      </c>
      <c r="C170" s="100" t="s">
        <v>201</v>
      </c>
      <c r="D170" s="100"/>
      <c r="E170" s="100"/>
      <c r="F170" s="100"/>
      <c r="G170" s="100"/>
      <c r="H170" s="100"/>
      <c r="I170" s="100"/>
      <c r="J170" s="101">
        <f>J182+J171</f>
        <v>52</v>
      </c>
      <c r="K170" s="101">
        <f>K182+K171</f>
        <v>5</v>
      </c>
      <c r="L170" s="116">
        <f t="shared" si="26"/>
        <v>9.6153846153846168</v>
      </c>
    </row>
    <row r="171" spans="1:12" ht="0.75" hidden="1" customHeight="1" x14ac:dyDescent="0.2">
      <c r="A171" s="102" t="s">
        <v>257</v>
      </c>
      <c r="B171" s="100" t="s">
        <v>106</v>
      </c>
      <c r="C171" s="100" t="s">
        <v>201</v>
      </c>
      <c r="D171" s="100" t="s">
        <v>108</v>
      </c>
      <c r="E171" s="100"/>
      <c r="F171" s="100"/>
      <c r="G171" s="100"/>
      <c r="H171" s="100"/>
      <c r="I171" s="100"/>
      <c r="J171" s="101">
        <f>J172</f>
        <v>0</v>
      </c>
      <c r="K171" s="101">
        <f t="shared" ref="K171:K180" si="61">K172</f>
        <v>0</v>
      </c>
      <c r="L171" s="116" t="e">
        <f t="shared" si="26"/>
        <v>#DIV/0!</v>
      </c>
    </row>
    <row r="172" spans="1:12" ht="0.75" hidden="1" customHeight="1" x14ac:dyDescent="0.2">
      <c r="A172" s="102" t="s">
        <v>259</v>
      </c>
      <c r="B172" s="100" t="s">
        <v>106</v>
      </c>
      <c r="C172" s="100" t="s">
        <v>201</v>
      </c>
      <c r="D172" s="100" t="s">
        <v>108</v>
      </c>
      <c r="E172" s="100" t="s">
        <v>108</v>
      </c>
      <c r="F172" s="100" t="s">
        <v>149</v>
      </c>
      <c r="G172" s="100"/>
      <c r="H172" s="100"/>
      <c r="I172" s="100"/>
      <c r="J172" s="101">
        <f>J173</f>
        <v>0</v>
      </c>
      <c r="K172" s="101">
        <f t="shared" si="61"/>
        <v>0</v>
      </c>
      <c r="L172" s="116" t="e">
        <f t="shared" si="26"/>
        <v>#DIV/0!</v>
      </c>
    </row>
    <row r="173" spans="1:12" ht="38.25" hidden="1" x14ac:dyDescent="0.2">
      <c r="A173" s="102" t="s">
        <v>260</v>
      </c>
      <c r="B173" s="100" t="s">
        <v>106</v>
      </c>
      <c r="C173" s="100" t="s">
        <v>201</v>
      </c>
      <c r="D173" s="100" t="s">
        <v>108</v>
      </c>
      <c r="E173" s="100" t="s">
        <v>108</v>
      </c>
      <c r="F173" s="100" t="s">
        <v>9</v>
      </c>
      <c r="G173" s="100"/>
      <c r="H173" s="100"/>
      <c r="I173" s="100"/>
      <c r="J173" s="101">
        <f>J174+J178</f>
        <v>0</v>
      </c>
      <c r="K173" s="101">
        <f>K174+K178</f>
        <v>0</v>
      </c>
      <c r="L173" s="116" t="e">
        <f t="shared" si="26"/>
        <v>#DIV/0!</v>
      </c>
    </row>
    <row r="174" spans="1:12" ht="0.75" hidden="1" customHeight="1" x14ac:dyDescent="0.2">
      <c r="A174" s="102" t="s">
        <v>479</v>
      </c>
      <c r="B174" s="100" t="s">
        <v>106</v>
      </c>
      <c r="C174" s="100" t="s">
        <v>201</v>
      </c>
      <c r="D174" s="100" t="s">
        <v>108</v>
      </c>
      <c r="E174" s="100" t="s">
        <v>108</v>
      </c>
      <c r="F174" s="100" t="s">
        <v>9</v>
      </c>
      <c r="G174" s="100" t="s">
        <v>191</v>
      </c>
      <c r="H174" s="100"/>
      <c r="I174" s="100"/>
      <c r="J174" s="101">
        <f>J175</f>
        <v>0</v>
      </c>
      <c r="K174" s="101">
        <f t="shared" si="61"/>
        <v>0</v>
      </c>
      <c r="L174" s="116" t="e">
        <f t="shared" si="26"/>
        <v>#DIV/0!</v>
      </c>
    </row>
    <row r="175" spans="1:12" ht="25.5" hidden="1" x14ac:dyDescent="0.2">
      <c r="A175" s="102" t="s">
        <v>480</v>
      </c>
      <c r="B175" s="100" t="s">
        <v>106</v>
      </c>
      <c r="C175" s="100" t="s">
        <v>201</v>
      </c>
      <c r="D175" s="100" t="s">
        <v>108</v>
      </c>
      <c r="E175" s="100" t="s">
        <v>108</v>
      </c>
      <c r="F175" s="100" t="s">
        <v>9</v>
      </c>
      <c r="G175" s="100" t="s">
        <v>191</v>
      </c>
      <c r="H175" s="100" t="s">
        <v>476</v>
      </c>
      <c r="I175" s="100"/>
      <c r="J175" s="101">
        <f>J176</f>
        <v>0</v>
      </c>
      <c r="K175" s="101">
        <f t="shared" si="61"/>
        <v>0</v>
      </c>
      <c r="L175" s="116" t="e">
        <f t="shared" si="26"/>
        <v>#DIV/0!</v>
      </c>
    </row>
    <row r="176" spans="1:12" ht="16.5" hidden="1" customHeight="1" x14ac:dyDescent="0.2">
      <c r="A176" s="99" t="s">
        <v>182</v>
      </c>
      <c r="B176" s="100" t="s">
        <v>106</v>
      </c>
      <c r="C176" s="100" t="s">
        <v>201</v>
      </c>
      <c r="D176" s="100" t="s">
        <v>108</v>
      </c>
      <c r="E176" s="100" t="s">
        <v>108</v>
      </c>
      <c r="F176" s="100" t="s">
        <v>9</v>
      </c>
      <c r="G176" s="100" t="s">
        <v>191</v>
      </c>
      <c r="H176" s="100" t="s">
        <v>476</v>
      </c>
      <c r="I176" s="100" t="s">
        <v>477</v>
      </c>
      <c r="J176" s="101">
        <f>J177</f>
        <v>0</v>
      </c>
      <c r="K176" s="101">
        <f t="shared" si="61"/>
        <v>0</v>
      </c>
      <c r="L176" s="116" t="e">
        <f t="shared" si="26"/>
        <v>#DIV/0!</v>
      </c>
    </row>
    <row r="177" spans="1:12" hidden="1" x14ac:dyDescent="0.2">
      <c r="A177" s="99" t="s">
        <v>481</v>
      </c>
      <c r="B177" s="100" t="s">
        <v>106</v>
      </c>
      <c r="C177" s="100" t="s">
        <v>201</v>
      </c>
      <c r="D177" s="100" t="s">
        <v>108</v>
      </c>
      <c r="E177" s="100" t="s">
        <v>108</v>
      </c>
      <c r="F177" s="100" t="s">
        <v>9</v>
      </c>
      <c r="G177" s="100" t="s">
        <v>191</v>
      </c>
      <c r="H177" s="100" t="s">
        <v>476</v>
      </c>
      <c r="I177" s="100" t="s">
        <v>477</v>
      </c>
      <c r="J177" s="101"/>
      <c r="K177" s="101"/>
      <c r="L177" s="116" t="e">
        <f t="shared" si="26"/>
        <v>#DIV/0!</v>
      </c>
    </row>
    <row r="178" spans="1:12" ht="25.5" hidden="1" x14ac:dyDescent="0.2">
      <c r="A178" s="102" t="s">
        <v>482</v>
      </c>
      <c r="B178" s="100" t="s">
        <v>106</v>
      </c>
      <c r="C178" s="100" t="s">
        <v>201</v>
      </c>
      <c r="D178" s="100" t="s">
        <v>108</v>
      </c>
      <c r="E178" s="100" t="s">
        <v>108</v>
      </c>
      <c r="F178" s="100" t="s">
        <v>9</v>
      </c>
      <c r="G178" s="100" t="s">
        <v>18</v>
      </c>
      <c r="H178" s="100"/>
      <c r="I178" s="100"/>
      <c r="J178" s="101">
        <f>J179</f>
        <v>0</v>
      </c>
      <c r="K178" s="101">
        <f t="shared" si="61"/>
        <v>0</v>
      </c>
      <c r="L178" s="116" t="e">
        <f t="shared" ref="L178:L181" si="62">K178/J178*100</f>
        <v>#DIV/0!</v>
      </c>
    </row>
    <row r="179" spans="1:12" hidden="1" x14ac:dyDescent="0.2">
      <c r="A179" s="102" t="s">
        <v>483</v>
      </c>
      <c r="B179" s="100" t="s">
        <v>106</v>
      </c>
      <c r="C179" s="100" t="s">
        <v>201</v>
      </c>
      <c r="D179" s="100" t="s">
        <v>108</v>
      </c>
      <c r="E179" s="100" t="s">
        <v>108</v>
      </c>
      <c r="F179" s="100" t="s">
        <v>9</v>
      </c>
      <c r="G179" s="100" t="s">
        <v>18</v>
      </c>
      <c r="H179" s="100" t="s">
        <v>478</v>
      </c>
      <c r="I179" s="100"/>
      <c r="J179" s="101">
        <f>J180</f>
        <v>0</v>
      </c>
      <c r="K179" s="101">
        <f t="shared" si="61"/>
        <v>0</v>
      </c>
      <c r="L179" s="116" t="e">
        <f t="shared" si="62"/>
        <v>#DIV/0!</v>
      </c>
    </row>
    <row r="180" spans="1:12" ht="13.5" hidden="1" customHeight="1" x14ac:dyDescent="0.2">
      <c r="A180" s="99" t="s">
        <v>182</v>
      </c>
      <c r="B180" s="100" t="s">
        <v>106</v>
      </c>
      <c r="C180" s="100" t="s">
        <v>201</v>
      </c>
      <c r="D180" s="100" t="s">
        <v>108</v>
      </c>
      <c r="E180" s="100" t="s">
        <v>108</v>
      </c>
      <c r="F180" s="100" t="s">
        <v>9</v>
      </c>
      <c r="G180" s="100" t="s">
        <v>18</v>
      </c>
      <c r="H180" s="100" t="s">
        <v>478</v>
      </c>
      <c r="I180" s="100" t="s">
        <v>477</v>
      </c>
      <c r="J180" s="101">
        <f>J181</f>
        <v>0</v>
      </c>
      <c r="K180" s="101">
        <f t="shared" si="61"/>
        <v>0</v>
      </c>
      <c r="L180" s="116" t="e">
        <f t="shared" si="62"/>
        <v>#DIV/0!</v>
      </c>
    </row>
    <row r="181" spans="1:12" ht="15" hidden="1" customHeight="1" x14ac:dyDescent="0.2">
      <c r="A181" s="99" t="s">
        <v>481</v>
      </c>
      <c r="B181" s="100" t="s">
        <v>106</v>
      </c>
      <c r="C181" s="100" t="s">
        <v>201</v>
      </c>
      <c r="D181" s="100" t="s">
        <v>108</v>
      </c>
      <c r="E181" s="100" t="s">
        <v>108</v>
      </c>
      <c r="F181" s="100" t="s">
        <v>9</v>
      </c>
      <c r="G181" s="100" t="s">
        <v>18</v>
      </c>
      <c r="H181" s="100" t="s">
        <v>478</v>
      </c>
      <c r="I181" s="100" t="s">
        <v>477</v>
      </c>
      <c r="J181" s="101"/>
      <c r="K181" s="101"/>
      <c r="L181" s="116" t="e">
        <f t="shared" si="62"/>
        <v>#DIV/0!</v>
      </c>
    </row>
    <row r="182" spans="1:12" x14ac:dyDescent="0.2">
      <c r="A182" s="102" t="s">
        <v>205</v>
      </c>
      <c r="B182" s="100" t="s">
        <v>106</v>
      </c>
      <c r="C182" s="100" t="s">
        <v>201</v>
      </c>
      <c r="D182" s="100" t="s">
        <v>201</v>
      </c>
      <c r="E182" s="100"/>
      <c r="F182" s="100"/>
      <c r="G182" s="100"/>
      <c r="H182" s="100"/>
      <c r="I182" s="100"/>
      <c r="J182" s="101">
        <f t="shared" ref="J182:K186" si="63">J183</f>
        <v>52</v>
      </c>
      <c r="K182" s="101">
        <f t="shared" ref="K182" si="64">K183</f>
        <v>5</v>
      </c>
      <c r="L182" s="116">
        <f t="shared" si="26"/>
        <v>9.6153846153846168</v>
      </c>
    </row>
    <row r="183" spans="1:12" ht="25.5" x14ac:dyDescent="0.2">
      <c r="A183" s="102" t="s">
        <v>152</v>
      </c>
      <c r="B183" s="100" t="s">
        <v>106</v>
      </c>
      <c r="C183" s="100" t="s">
        <v>201</v>
      </c>
      <c r="D183" s="100" t="s">
        <v>201</v>
      </c>
      <c r="E183" s="100" t="s">
        <v>148</v>
      </c>
      <c r="F183" s="100" t="s">
        <v>149</v>
      </c>
      <c r="G183" s="100"/>
      <c r="H183" s="100"/>
      <c r="I183" s="100"/>
      <c r="J183" s="101">
        <f t="shared" si="63"/>
        <v>52</v>
      </c>
      <c r="K183" s="101">
        <f t="shared" si="63"/>
        <v>5</v>
      </c>
      <c r="L183" s="116">
        <f t="shared" si="26"/>
        <v>9.6153846153846168</v>
      </c>
    </row>
    <row r="184" spans="1:12" ht="38.25" x14ac:dyDescent="0.2">
      <c r="A184" s="102" t="s">
        <v>153</v>
      </c>
      <c r="B184" s="100" t="s">
        <v>106</v>
      </c>
      <c r="C184" s="100" t="s">
        <v>201</v>
      </c>
      <c r="D184" s="100" t="s">
        <v>201</v>
      </c>
      <c r="E184" s="100" t="s">
        <v>148</v>
      </c>
      <c r="F184" s="100" t="s">
        <v>8</v>
      </c>
      <c r="G184" s="100"/>
      <c r="H184" s="100"/>
      <c r="I184" s="100"/>
      <c r="J184" s="101">
        <f t="shared" si="63"/>
        <v>52</v>
      </c>
      <c r="K184" s="101">
        <f t="shared" ref="K184" si="65">K185</f>
        <v>5</v>
      </c>
      <c r="L184" s="116">
        <f t="shared" si="26"/>
        <v>9.6153846153846168</v>
      </c>
    </row>
    <row r="185" spans="1:12" ht="13.5" customHeight="1" x14ac:dyDescent="0.2">
      <c r="A185" s="102" t="s">
        <v>203</v>
      </c>
      <c r="B185" s="100" t="s">
        <v>106</v>
      </c>
      <c r="C185" s="100" t="s">
        <v>201</v>
      </c>
      <c r="D185" s="100" t="s">
        <v>201</v>
      </c>
      <c r="E185" s="100" t="s">
        <v>148</v>
      </c>
      <c r="F185" s="100" t="s">
        <v>8</v>
      </c>
      <c r="G185" s="100" t="s">
        <v>149</v>
      </c>
      <c r="H185" s="100" t="s">
        <v>202</v>
      </c>
      <c r="I185" s="103"/>
      <c r="J185" s="101">
        <f t="shared" si="63"/>
        <v>52</v>
      </c>
      <c r="K185" s="101">
        <f t="shared" ref="K185:K186" si="66">K186</f>
        <v>5</v>
      </c>
      <c r="L185" s="116">
        <f t="shared" si="26"/>
        <v>9.6153846153846168</v>
      </c>
    </row>
    <row r="186" spans="1:12" ht="25.5" x14ac:dyDescent="0.2">
      <c r="A186" s="99" t="s">
        <v>126</v>
      </c>
      <c r="B186" s="100" t="s">
        <v>106</v>
      </c>
      <c r="C186" s="100" t="s">
        <v>201</v>
      </c>
      <c r="D186" s="100" t="s">
        <v>201</v>
      </c>
      <c r="E186" s="100" t="s">
        <v>148</v>
      </c>
      <c r="F186" s="100" t="s">
        <v>8</v>
      </c>
      <c r="G186" s="100" t="s">
        <v>149</v>
      </c>
      <c r="H186" s="100" t="s">
        <v>202</v>
      </c>
      <c r="I186" s="100" t="s">
        <v>124</v>
      </c>
      <c r="J186" s="101">
        <f t="shared" si="63"/>
        <v>52</v>
      </c>
      <c r="K186" s="101">
        <f t="shared" si="66"/>
        <v>5</v>
      </c>
      <c r="L186" s="116">
        <f t="shared" si="26"/>
        <v>9.6153846153846168</v>
      </c>
    </row>
    <row r="187" spans="1:12" ht="27.75" customHeight="1" x14ac:dyDescent="0.2">
      <c r="A187" s="99" t="s">
        <v>127</v>
      </c>
      <c r="B187" s="100" t="s">
        <v>106</v>
      </c>
      <c r="C187" s="100" t="s">
        <v>201</v>
      </c>
      <c r="D187" s="100" t="s">
        <v>201</v>
      </c>
      <c r="E187" s="100" t="s">
        <v>148</v>
      </c>
      <c r="F187" s="100" t="s">
        <v>8</v>
      </c>
      <c r="G187" s="100" t="s">
        <v>149</v>
      </c>
      <c r="H187" s="100" t="s">
        <v>202</v>
      </c>
      <c r="I187" s="100" t="s">
        <v>125</v>
      </c>
      <c r="J187" s="101">
        <v>52</v>
      </c>
      <c r="K187" s="101">
        <v>5</v>
      </c>
      <c r="L187" s="116">
        <f t="shared" si="26"/>
        <v>9.6153846153846168</v>
      </c>
    </row>
    <row r="188" spans="1:12" x14ac:dyDescent="0.2">
      <c r="A188" s="102" t="s">
        <v>207</v>
      </c>
      <c r="B188" s="100" t="s">
        <v>106</v>
      </c>
      <c r="C188" s="100" t="s">
        <v>17</v>
      </c>
      <c r="D188" s="100"/>
      <c r="E188" s="100"/>
      <c r="F188" s="100"/>
      <c r="G188" s="100"/>
      <c r="H188" s="100"/>
      <c r="I188" s="100"/>
      <c r="J188" s="101">
        <f>J189+J208+J196</f>
        <v>9170</v>
      </c>
      <c r="K188" s="101">
        <f>K189+K208+K196</f>
        <v>5674.5</v>
      </c>
      <c r="L188" s="116">
        <f t="shared" si="26"/>
        <v>61.881134133042522</v>
      </c>
    </row>
    <row r="189" spans="1:12" x14ac:dyDescent="0.2">
      <c r="A189" s="102" t="s">
        <v>208</v>
      </c>
      <c r="B189" s="100" t="s">
        <v>106</v>
      </c>
      <c r="C189" s="100" t="s">
        <v>17</v>
      </c>
      <c r="D189" s="100" t="s">
        <v>105</v>
      </c>
      <c r="E189" s="100"/>
      <c r="F189" s="100"/>
      <c r="G189" s="100"/>
      <c r="H189" s="100"/>
      <c r="I189" s="100"/>
      <c r="J189" s="101">
        <f t="shared" ref="J189:K205" si="67">J190</f>
        <v>1800.9</v>
      </c>
      <c r="K189" s="101">
        <f t="shared" ref="K189:K191" si="68">K190</f>
        <v>440.8</v>
      </c>
      <c r="L189" s="116">
        <f t="shared" si="26"/>
        <v>24.476650563607087</v>
      </c>
    </row>
    <row r="190" spans="1:12" ht="51" x14ac:dyDescent="0.2">
      <c r="A190" s="102" t="s">
        <v>109</v>
      </c>
      <c r="B190" s="100" t="s">
        <v>106</v>
      </c>
      <c r="C190" s="100" t="s">
        <v>17</v>
      </c>
      <c r="D190" s="100" t="s">
        <v>105</v>
      </c>
      <c r="E190" s="100" t="s">
        <v>105</v>
      </c>
      <c r="F190" s="100" t="s">
        <v>149</v>
      </c>
      <c r="G190" s="100"/>
      <c r="H190" s="100"/>
      <c r="I190" s="100"/>
      <c r="J190" s="101">
        <f t="shared" si="67"/>
        <v>1800.9</v>
      </c>
      <c r="K190" s="101">
        <f t="shared" si="68"/>
        <v>440.8</v>
      </c>
      <c r="L190" s="116">
        <f t="shared" si="26"/>
        <v>24.476650563607087</v>
      </c>
    </row>
    <row r="191" spans="1:12" ht="20.25" customHeight="1" x14ac:dyDescent="0.2">
      <c r="A191" s="102" t="s">
        <v>209</v>
      </c>
      <c r="B191" s="100" t="s">
        <v>106</v>
      </c>
      <c r="C191" s="100" t="s">
        <v>17</v>
      </c>
      <c r="D191" s="100" t="s">
        <v>105</v>
      </c>
      <c r="E191" s="100" t="s">
        <v>105</v>
      </c>
      <c r="F191" s="100" t="s">
        <v>9</v>
      </c>
      <c r="G191" s="100"/>
      <c r="H191" s="100"/>
      <c r="I191" s="100"/>
      <c r="J191" s="101">
        <f t="shared" si="67"/>
        <v>1800.9</v>
      </c>
      <c r="K191" s="101">
        <f t="shared" si="68"/>
        <v>440.8</v>
      </c>
      <c r="L191" s="116">
        <f t="shared" si="26"/>
        <v>24.476650563607087</v>
      </c>
    </row>
    <row r="192" spans="1:12" ht="52.5" customHeight="1" x14ac:dyDescent="0.2">
      <c r="A192" s="102" t="s">
        <v>210</v>
      </c>
      <c r="B192" s="100" t="s">
        <v>106</v>
      </c>
      <c r="C192" s="100" t="s">
        <v>17</v>
      </c>
      <c r="D192" s="100" t="s">
        <v>105</v>
      </c>
      <c r="E192" s="100" t="s">
        <v>105</v>
      </c>
      <c r="F192" s="100" t="s">
        <v>9</v>
      </c>
      <c r="G192" s="100" t="s">
        <v>155</v>
      </c>
      <c r="H192" s="100"/>
      <c r="I192" s="100"/>
      <c r="J192" s="101">
        <f t="shared" si="67"/>
        <v>1800.9</v>
      </c>
      <c r="K192" s="101">
        <f t="shared" ref="K192:K194" si="69">K193</f>
        <v>440.8</v>
      </c>
      <c r="L192" s="116">
        <f t="shared" si="26"/>
        <v>24.476650563607087</v>
      </c>
    </row>
    <row r="193" spans="1:12" ht="25.5" x14ac:dyDescent="0.2">
      <c r="A193" s="104" t="s">
        <v>211</v>
      </c>
      <c r="B193" s="100" t="s">
        <v>106</v>
      </c>
      <c r="C193" s="100" t="s">
        <v>17</v>
      </c>
      <c r="D193" s="100" t="s">
        <v>105</v>
      </c>
      <c r="E193" s="100" t="s">
        <v>105</v>
      </c>
      <c r="F193" s="100" t="s">
        <v>9</v>
      </c>
      <c r="G193" s="100" t="s">
        <v>155</v>
      </c>
      <c r="H193" s="100" t="s">
        <v>206</v>
      </c>
      <c r="I193" s="103"/>
      <c r="J193" s="101">
        <f t="shared" si="67"/>
        <v>1800.9</v>
      </c>
      <c r="K193" s="101">
        <f t="shared" si="69"/>
        <v>440.8</v>
      </c>
      <c r="L193" s="116">
        <f t="shared" si="26"/>
        <v>24.476650563607087</v>
      </c>
    </row>
    <row r="194" spans="1:12" ht="14.25" customHeight="1" x14ac:dyDescent="0.2">
      <c r="A194" s="99" t="s">
        <v>182</v>
      </c>
      <c r="B194" s="100" t="s">
        <v>106</v>
      </c>
      <c r="C194" s="100" t="s">
        <v>17</v>
      </c>
      <c r="D194" s="100" t="s">
        <v>105</v>
      </c>
      <c r="E194" s="100" t="s">
        <v>105</v>
      </c>
      <c r="F194" s="100" t="s">
        <v>9</v>
      </c>
      <c r="G194" s="100" t="s">
        <v>155</v>
      </c>
      <c r="H194" s="100" t="s">
        <v>206</v>
      </c>
      <c r="I194" s="100" t="s">
        <v>173</v>
      </c>
      <c r="J194" s="101">
        <f t="shared" si="67"/>
        <v>1800.9</v>
      </c>
      <c r="K194" s="101">
        <f t="shared" si="69"/>
        <v>440.8</v>
      </c>
      <c r="L194" s="116">
        <f t="shared" ref="L194:L292" si="70">K194/J194*100</f>
        <v>24.476650563607087</v>
      </c>
    </row>
    <row r="195" spans="1:12" ht="25.5" x14ac:dyDescent="0.2">
      <c r="A195" s="99" t="s">
        <v>212</v>
      </c>
      <c r="B195" s="100" t="s">
        <v>106</v>
      </c>
      <c r="C195" s="100" t="s">
        <v>17</v>
      </c>
      <c r="D195" s="100" t="s">
        <v>105</v>
      </c>
      <c r="E195" s="100" t="s">
        <v>105</v>
      </c>
      <c r="F195" s="100" t="s">
        <v>9</v>
      </c>
      <c r="G195" s="100" t="s">
        <v>155</v>
      </c>
      <c r="H195" s="100" t="s">
        <v>206</v>
      </c>
      <c r="I195" s="100" t="s">
        <v>129</v>
      </c>
      <c r="J195" s="101">
        <v>1800.9</v>
      </c>
      <c r="K195" s="101">
        <v>440.8</v>
      </c>
      <c r="L195" s="116">
        <f t="shared" si="70"/>
        <v>24.476650563607087</v>
      </c>
    </row>
    <row r="196" spans="1:12" x14ac:dyDescent="0.2">
      <c r="A196" s="102" t="s">
        <v>276</v>
      </c>
      <c r="B196" s="100" t="s">
        <v>106</v>
      </c>
      <c r="C196" s="100" t="s">
        <v>17</v>
      </c>
      <c r="D196" s="100" t="s">
        <v>166</v>
      </c>
      <c r="E196" s="100"/>
      <c r="F196" s="100"/>
      <c r="G196" s="100"/>
      <c r="H196" s="100"/>
      <c r="I196" s="100"/>
      <c r="J196" s="101">
        <f>J203+J197</f>
        <v>245.9</v>
      </c>
      <c r="K196" s="101">
        <f>K203+K197</f>
        <v>0</v>
      </c>
      <c r="L196" s="116">
        <f t="shared" si="70"/>
        <v>0</v>
      </c>
    </row>
    <row r="197" spans="1:12" ht="25.5" x14ac:dyDescent="0.2">
      <c r="A197" s="102" t="s">
        <v>178</v>
      </c>
      <c r="B197" s="100" t="s">
        <v>106</v>
      </c>
      <c r="C197" s="100" t="s">
        <v>17</v>
      </c>
      <c r="D197" s="100" t="s">
        <v>166</v>
      </c>
      <c r="E197" s="100" t="s">
        <v>171</v>
      </c>
      <c r="F197" s="100" t="s">
        <v>149</v>
      </c>
      <c r="G197" s="100"/>
      <c r="H197" s="100"/>
      <c r="I197" s="100"/>
      <c r="J197" s="101">
        <f>J198</f>
        <v>245.9</v>
      </c>
      <c r="K197" s="101">
        <f>K198</f>
        <v>0</v>
      </c>
      <c r="L197" s="116">
        <f t="shared" si="70"/>
        <v>0</v>
      </c>
    </row>
    <row r="198" spans="1:12" ht="25.5" x14ac:dyDescent="0.2">
      <c r="A198" s="102" t="s">
        <v>179</v>
      </c>
      <c r="B198" s="100" t="s">
        <v>106</v>
      </c>
      <c r="C198" s="100" t="s">
        <v>17</v>
      </c>
      <c r="D198" s="100" t="s">
        <v>166</v>
      </c>
      <c r="E198" s="100" t="s">
        <v>171</v>
      </c>
      <c r="F198" s="100" t="s">
        <v>10</v>
      </c>
      <c r="G198" s="100"/>
      <c r="H198" s="100"/>
      <c r="I198" s="100"/>
      <c r="J198" s="101">
        <f t="shared" ref="J198:J201" si="71">J199</f>
        <v>245.9</v>
      </c>
      <c r="K198" s="101">
        <f t="shared" ref="K198:K201" si="72">K199</f>
        <v>0</v>
      </c>
      <c r="L198" s="116">
        <f t="shared" si="70"/>
        <v>0</v>
      </c>
    </row>
    <row r="199" spans="1:12" ht="38.25" x14ac:dyDescent="0.2">
      <c r="A199" s="102" t="s">
        <v>180</v>
      </c>
      <c r="B199" s="100" t="s">
        <v>106</v>
      </c>
      <c r="C199" s="100" t="s">
        <v>17</v>
      </c>
      <c r="D199" s="100" t="s">
        <v>166</v>
      </c>
      <c r="E199" s="100" t="s">
        <v>171</v>
      </c>
      <c r="F199" s="100" t="s">
        <v>10</v>
      </c>
      <c r="G199" s="100" t="s">
        <v>105</v>
      </c>
      <c r="H199" s="100"/>
      <c r="I199" s="100"/>
      <c r="J199" s="101">
        <f t="shared" si="71"/>
        <v>245.9</v>
      </c>
      <c r="K199" s="101">
        <f t="shared" si="72"/>
        <v>0</v>
      </c>
      <c r="L199" s="116">
        <f t="shared" si="70"/>
        <v>0</v>
      </c>
    </row>
    <row r="200" spans="1:12" ht="191.25" x14ac:dyDescent="0.2">
      <c r="A200" s="102" t="s">
        <v>520</v>
      </c>
      <c r="B200" s="100" t="s">
        <v>106</v>
      </c>
      <c r="C200" s="100" t="s">
        <v>17</v>
      </c>
      <c r="D200" s="100" t="s">
        <v>166</v>
      </c>
      <c r="E200" s="100" t="s">
        <v>171</v>
      </c>
      <c r="F200" s="100" t="s">
        <v>10</v>
      </c>
      <c r="G200" s="100" t="s">
        <v>105</v>
      </c>
      <c r="H200" s="100" t="s">
        <v>184</v>
      </c>
      <c r="I200" s="100"/>
      <c r="J200" s="101">
        <f t="shared" si="71"/>
        <v>245.9</v>
      </c>
      <c r="K200" s="101">
        <f t="shared" si="72"/>
        <v>0</v>
      </c>
      <c r="L200" s="116">
        <f t="shared" si="70"/>
        <v>0</v>
      </c>
    </row>
    <row r="201" spans="1:12" ht="25.5" x14ac:dyDescent="0.2">
      <c r="A201" s="99" t="s">
        <v>182</v>
      </c>
      <c r="B201" s="100" t="s">
        <v>106</v>
      </c>
      <c r="C201" s="100" t="s">
        <v>17</v>
      </c>
      <c r="D201" s="100" t="s">
        <v>166</v>
      </c>
      <c r="E201" s="100" t="s">
        <v>171</v>
      </c>
      <c r="F201" s="100" t="s">
        <v>10</v>
      </c>
      <c r="G201" s="100" t="s">
        <v>105</v>
      </c>
      <c r="H201" s="100" t="s">
        <v>184</v>
      </c>
      <c r="I201" s="100" t="s">
        <v>173</v>
      </c>
      <c r="J201" s="101">
        <f t="shared" si="71"/>
        <v>245.9</v>
      </c>
      <c r="K201" s="101">
        <f t="shared" si="72"/>
        <v>0</v>
      </c>
      <c r="L201" s="116">
        <f t="shared" si="70"/>
        <v>0</v>
      </c>
    </row>
    <row r="202" spans="1:12" ht="25.5" x14ac:dyDescent="0.2">
      <c r="A202" s="99" t="s">
        <v>212</v>
      </c>
      <c r="B202" s="100" t="s">
        <v>106</v>
      </c>
      <c r="C202" s="100" t="s">
        <v>17</v>
      </c>
      <c r="D202" s="100" t="s">
        <v>166</v>
      </c>
      <c r="E202" s="100" t="s">
        <v>171</v>
      </c>
      <c r="F202" s="100" t="s">
        <v>10</v>
      </c>
      <c r="G202" s="100" t="s">
        <v>105</v>
      </c>
      <c r="H202" s="100" t="s">
        <v>184</v>
      </c>
      <c r="I202" s="100" t="s">
        <v>129</v>
      </c>
      <c r="J202" s="101">
        <v>245.9</v>
      </c>
      <c r="K202" s="101">
        <v>0</v>
      </c>
      <c r="L202" s="116">
        <f t="shared" si="70"/>
        <v>0</v>
      </c>
    </row>
    <row r="203" spans="1:12" ht="25.5" x14ac:dyDescent="0.2">
      <c r="A203" s="102" t="s">
        <v>152</v>
      </c>
      <c r="B203" s="100" t="s">
        <v>106</v>
      </c>
      <c r="C203" s="100" t="s">
        <v>17</v>
      </c>
      <c r="D203" s="100" t="s">
        <v>166</v>
      </c>
      <c r="E203" s="100" t="s">
        <v>148</v>
      </c>
      <c r="F203" s="100" t="s">
        <v>149</v>
      </c>
      <c r="G203" s="100"/>
      <c r="H203" s="100"/>
      <c r="I203" s="100"/>
      <c r="J203" s="101">
        <f t="shared" si="67"/>
        <v>0</v>
      </c>
      <c r="K203" s="101">
        <f t="shared" si="67"/>
        <v>0</v>
      </c>
      <c r="L203" s="116">
        <v>0</v>
      </c>
    </row>
    <row r="204" spans="1:12" ht="0.75" customHeight="1" x14ac:dyDescent="0.2">
      <c r="A204" s="102" t="s">
        <v>153</v>
      </c>
      <c r="B204" s="100" t="s">
        <v>106</v>
      </c>
      <c r="C204" s="100" t="s">
        <v>17</v>
      </c>
      <c r="D204" s="100" t="s">
        <v>166</v>
      </c>
      <c r="E204" s="100" t="s">
        <v>148</v>
      </c>
      <c r="F204" s="100" t="s">
        <v>8</v>
      </c>
      <c r="G204" s="100" t="s">
        <v>150</v>
      </c>
      <c r="H204" s="100"/>
      <c r="I204" s="100"/>
      <c r="J204" s="101">
        <f>J205</f>
        <v>0</v>
      </c>
      <c r="K204" s="101">
        <f>K205</f>
        <v>0</v>
      </c>
      <c r="L204" s="116">
        <v>0</v>
      </c>
    </row>
    <row r="205" spans="1:12" ht="0.75" customHeight="1" x14ac:dyDescent="0.2">
      <c r="A205" s="102" t="s">
        <v>409</v>
      </c>
      <c r="B205" s="100" t="s">
        <v>106</v>
      </c>
      <c r="C205" s="100" t="s">
        <v>17</v>
      </c>
      <c r="D205" s="100" t="s">
        <v>166</v>
      </c>
      <c r="E205" s="100" t="s">
        <v>148</v>
      </c>
      <c r="F205" s="100" t="s">
        <v>8</v>
      </c>
      <c r="G205" s="100" t="s">
        <v>150</v>
      </c>
      <c r="H205" s="100" t="s">
        <v>157</v>
      </c>
      <c r="I205" s="103"/>
      <c r="J205" s="101">
        <f t="shared" si="67"/>
        <v>0</v>
      </c>
      <c r="K205" s="101">
        <f t="shared" si="67"/>
        <v>0</v>
      </c>
      <c r="L205" s="116">
        <v>0</v>
      </c>
    </row>
    <row r="206" spans="1:12" ht="0.75" customHeight="1" x14ac:dyDescent="0.2">
      <c r="A206" s="99" t="s">
        <v>182</v>
      </c>
      <c r="B206" s="100" t="s">
        <v>106</v>
      </c>
      <c r="C206" s="100" t="s">
        <v>17</v>
      </c>
      <c r="D206" s="100" t="s">
        <v>166</v>
      </c>
      <c r="E206" s="100" t="s">
        <v>148</v>
      </c>
      <c r="F206" s="100" t="s">
        <v>8</v>
      </c>
      <c r="G206" s="100" t="s">
        <v>150</v>
      </c>
      <c r="H206" s="100" t="s">
        <v>157</v>
      </c>
      <c r="I206" s="100" t="s">
        <v>173</v>
      </c>
      <c r="J206" s="101">
        <v>0</v>
      </c>
      <c r="K206" s="101">
        <v>0</v>
      </c>
      <c r="L206" s="116">
        <v>0</v>
      </c>
    </row>
    <row r="207" spans="1:12" ht="25.5" x14ac:dyDescent="0.2">
      <c r="A207" s="99" t="s">
        <v>285</v>
      </c>
      <c r="B207" s="100" t="s">
        <v>106</v>
      </c>
      <c r="C207" s="100" t="s">
        <v>17</v>
      </c>
      <c r="D207" s="100" t="s">
        <v>166</v>
      </c>
      <c r="E207" s="100" t="s">
        <v>148</v>
      </c>
      <c r="F207" s="100" t="s">
        <v>8</v>
      </c>
      <c r="G207" s="100" t="s">
        <v>150</v>
      </c>
      <c r="H207" s="100" t="s">
        <v>157</v>
      </c>
      <c r="I207" s="100" t="s">
        <v>281</v>
      </c>
      <c r="J207" s="101">
        <v>0</v>
      </c>
      <c r="K207" s="101">
        <v>0</v>
      </c>
      <c r="L207" s="116">
        <v>0</v>
      </c>
    </row>
    <row r="208" spans="1:12" x14ac:dyDescent="0.2">
      <c r="A208" s="102" t="s">
        <v>213</v>
      </c>
      <c r="B208" s="100" t="s">
        <v>106</v>
      </c>
      <c r="C208" s="100" t="s">
        <v>17</v>
      </c>
      <c r="D208" s="100" t="s">
        <v>118</v>
      </c>
      <c r="E208" s="100"/>
      <c r="F208" s="100"/>
      <c r="G208" s="100"/>
      <c r="H208" s="100"/>
      <c r="I208" s="100"/>
      <c r="J208" s="101">
        <f>J209</f>
        <v>7123.2</v>
      </c>
      <c r="K208" s="101">
        <f t="shared" ref="K208:K209" si="73">K209</f>
        <v>5233.7</v>
      </c>
      <c r="L208" s="116">
        <f t="shared" si="70"/>
        <v>73.4740004492363</v>
      </c>
    </row>
    <row r="209" spans="1:12" ht="25.5" x14ac:dyDescent="0.2">
      <c r="A209" s="102" t="s">
        <v>152</v>
      </c>
      <c r="B209" s="100" t="s">
        <v>106</v>
      </c>
      <c r="C209" s="100" t="s">
        <v>17</v>
      </c>
      <c r="D209" s="100" t="s">
        <v>118</v>
      </c>
      <c r="E209" s="100" t="s">
        <v>148</v>
      </c>
      <c r="F209" s="100" t="s">
        <v>149</v>
      </c>
      <c r="G209" s="100"/>
      <c r="H209" s="100"/>
      <c r="I209" s="100"/>
      <c r="J209" s="101">
        <f t="shared" ref="J209" si="74">J210</f>
        <v>7123.2</v>
      </c>
      <c r="K209" s="101">
        <f t="shared" si="73"/>
        <v>5233.7</v>
      </c>
      <c r="L209" s="116">
        <f t="shared" si="70"/>
        <v>73.4740004492363</v>
      </c>
    </row>
    <row r="210" spans="1:12" ht="38.25" x14ac:dyDescent="0.2">
      <c r="A210" s="102" t="s">
        <v>153</v>
      </c>
      <c r="B210" s="100" t="s">
        <v>106</v>
      </c>
      <c r="C210" s="100" t="s">
        <v>17</v>
      </c>
      <c r="D210" s="100" t="s">
        <v>118</v>
      </c>
      <c r="E210" s="100" t="s">
        <v>148</v>
      </c>
      <c r="F210" s="100" t="s">
        <v>8</v>
      </c>
      <c r="G210" s="100"/>
      <c r="H210" s="100"/>
      <c r="I210" s="100"/>
      <c r="J210" s="101">
        <f>J214+J211</f>
        <v>7123.2</v>
      </c>
      <c r="K210" s="101">
        <f>K214+K211</f>
        <v>5233.7</v>
      </c>
      <c r="L210" s="116">
        <f t="shared" si="70"/>
        <v>73.4740004492363</v>
      </c>
    </row>
    <row r="211" spans="1:12" ht="111" customHeight="1" x14ac:dyDescent="0.2">
      <c r="A211" s="233" t="s">
        <v>521</v>
      </c>
      <c r="B211" s="234">
        <v>900</v>
      </c>
      <c r="C211" s="234">
        <v>10</v>
      </c>
      <c r="D211" s="235" t="s">
        <v>118</v>
      </c>
      <c r="E211" s="236" t="s">
        <v>148</v>
      </c>
      <c r="F211" s="236" t="s">
        <v>8</v>
      </c>
      <c r="G211" s="236" t="s">
        <v>150</v>
      </c>
      <c r="H211" s="236" t="s">
        <v>522</v>
      </c>
      <c r="I211" s="237"/>
      <c r="J211" s="101">
        <f>J212</f>
        <v>104.8</v>
      </c>
      <c r="K211" s="101">
        <f>K212</f>
        <v>0</v>
      </c>
      <c r="L211" s="116">
        <f t="shared" si="70"/>
        <v>0</v>
      </c>
    </row>
    <row r="212" spans="1:12" ht="25.5" x14ac:dyDescent="0.2">
      <c r="A212" s="229" t="s">
        <v>182</v>
      </c>
      <c r="B212" s="238">
        <v>900</v>
      </c>
      <c r="C212" s="238">
        <v>10</v>
      </c>
      <c r="D212" s="239" t="s">
        <v>118</v>
      </c>
      <c r="E212" s="236" t="s">
        <v>148</v>
      </c>
      <c r="F212" s="236" t="s">
        <v>8</v>
      </c>
      <c r="G212" s="236" t="s">
        <v>150</v>
      </c>
      <c r="H212" s="236" t="s">
        <v>522</v>
      </c>
      <c r="I212" s="240">
        <v>300</v>
      </c>
      <c r="J212" s="101">
        <f>J213</f>
        <v>104.8</v>
      </c>
      <c r="K212" s="101">
        <f>K213</f>
        <v>0</v>
      </c>
      <c r="L212" s="116">
        <f t="shared" si="70"/>
        <v>0</v>
      </c>
    </row>
    <row r="213" spans="1:12" ht="25.5" x14ac:dyDescent="0.2">
      <c r="A213" s="241" t="s">
        <v>212</v>
      </c>
      <c r="B213" s="238">
        <v>900</v>
      </c>
      <c r="C213" s="238">
        <v>10</v>
      </c>
      <c r="D213" s="239" t="s">
        <v>118</v>
      </c>
      <c r="E213" s="236" t="s">
        <v>148</v>
      </c>
      <c r="F213" s="236" t="s">
        <v>8</v>
      </c>
      <c r="G213" s="236" t="s">
        <v>150</v>
      </c>
      <c r="H213" s="236" t="s">
        <v>522</v>
      </c>
      <c r="I213" s="240">
        <v>310</v>
      </c>
      <c r="J213" s="101">
        <v>104.8</v>
      </c>
      <c r="K213" s="101">
        <v>0</v>
      </c>
      <c r="L213" s="116">
        <f t="shared" si="70"/>
        <v>0</v>
      </c>
    </row>
    <row r="214" spans="1:12" ht="78" customHeight="1" x14ac:dyDescent="0.2">
      <c r="A214" s="105" t="s">
        <v>145</v>
      </c>
      <c r="B214" s="100" t="s">
        <v>106</v>
      </c>
      <c r="C214" s="100" t="s">
        <v>17</v>
      </c>
      <c r="D214" s="100" t="s">
        <v>118</v>
      </c>
      <c r="E214" s="100" t="s">
        <v>148</v>
      </c>
      <c r="F214" s="100" t="s">
        <v>8</v>
      </c>
      <c r="G214" s="100" t="s">
        <v>150</v>
      </c>
      <c r="H214" s="100" t="s">
        <v>561</v>
      </c>
      <c r="I214" s="103"/>
      <c r="J214" s="101">
        <f>J215</f>
        <v>7018.4</v>
      </c>
      <c r="K214" s="101">
        <f t="shared" ref="K214" si="75">K215</f>
        <v>5233.7</v>
      </c>
      <c r="L214" s="116">
        <f t="shared" si="70"/>
        <v>74.571127322466651</v>
      </c>
    </row>
    <row r="215" spans="1:12" ht="24.75" customHeight="1" x14ac:dyDescent="0.2">
      <c r="A215" s="99" t="s">
        <v>199</v>
      </c>
      <c r="B215" s="100" t="s">
        <v>106</v>
      </c>
      <c r="C215" s="100" t="s">
        <v>17</v>
      </c>
      <c r="D215" s="100" t="s">
        <v>118</v>
      </c>
      <c r="E215" s="100" t="s">
        <v>148</v>
      </c>
      <c r="F215" s="100" t="s">
        <v>8</v>
      </c>
      <c r="G215" s="100" t="s">
        <v>150</v>
      </c>
      <c r="H215" s="100" t="s">
        <v>561</v>
      </c>
      <c r="I215" s="100" t="s">
        <v>197</v>
      </c>
      <c r="J215" s="101">
        <f t="shared" ref="J215" si="76">J216</f>
        <v>7018.4</v>
      </c>
      <c r="K215" s="101">
        <f t="shared" ref="K215" si="77">K216</f>
        <v>5233.7</v>
      </c>
      <c r="L215" s="116">
        <f t="shared" si="70"/>
        <v>74.571127322466651</v>
      </c>
    </row>
    <row r="216" spans="1:12" x14ac:dyDescent="0.2">
      <c r="A216" s="99" t="s">
        <v>200</v>
      </c>
      <c r="B216" s="100" t="s">
        <v>106</v>
      </c>
      <c r="C216" s="100" t="s">
        <v>17</v>
      </c>
      <c r="D216" s="100" t="s">
        <v>118</v>
      </c>
      <c r="E216" s="100" t="s">
        <v>148</v>
      </c>
      <c r="F216" s="100" t="s">
        <v>8</v>
      </c>
      <c r="G216" s="100" t="s">
        <v>150</v>
      </c>
      <c r="H216" s="100" t="s">
        <v>561</v>
      </c>
      <c r="I216" s="100" t="s">
        <v>198</v>
      </c>
      <c r="J216" s="101">
        <v>7018.4</v>
      </c>
      <c r="K216" s="101">
        <v>5233.7</v>
      </c>
      <c r="L216" s="116">
        <f t="shared" si="70"/>
        <v>74.571127322466651</v>
      </c>
    </row>
    <row r="217" spans="1:12" x14ac:dyDescent="0.2">
      <c r="A217" s="102" t="s">
        <v>223</v>
      </c>
      <c r="B217" s="100" t="s">
        <v>106</v>
      </c>
      <c r="C217" s="100" t="s">
        <v>18</v>
      </c>
      <c r="D217" s="100"/>
      <c r="E217" s="100"/>
      <c r="F217" s="100"/>
      <c r="G217" s="100"/>
      <c r="H217" s="100"/>
      <c r="I217" s="100"/>
      <c r="J217" s="101">
        <f>J218</f>
        <v>119.7</v>
      </c>
      <c r="K217" s="101">
        <f t="shared" ref="K217:K222" si="78">K218</f>
        <v>6</v>
      </c>
      <c r="L217" s="116">
        <f t="shared" si="70"/>
        <v>5.0125313283208017</v>
      </c>
    </row>
    <row r="218" spans="1:12" x14ac:dyDescent="0.2">
      <c r="A218" s="102" t="s">
        <v>224</v>
      </c>
      <c r="B218" s="100" t="s">
        <v>106</v>
      </c>
      <c r="C218" s="100" t="s">
        <v>18</v>
      </c>
      <c r="D218" s="100" t="s">
        <v>105</v>
      </c>
      <c r="E218" s="100"/>
      <c r="F218" s="100"/>
      <c r="G218" s="100"/>
      <c r="H218" s="100"/>
      <c r="I218" s="100"/>
      <c r="J218" s="101">
        <f>J219</f>
        <v>119.7</v>
      </c>
      <c r="K218" s="101">
        <f>K219</f>
        <v>6</v>
      </c>
      <c r="L218" s="116">
        <f t="shared" si="70"/>
        <v>5.0125313283208017</v>
      </c>
    </row>
    <row r="219" spans="1:12" ht="51.75" customHeight="1" x14ac:dyDescent="0.2">
      <c r="A219" s="102" t="s">
        <v>226</v>
      </c>
      <c r="B219" s="100" t="s">
        <v>106</v>
      </c>
      <c r="C219" s="100" t="s">
        <v>18</v>
      </c>
      <c r="D219" s="100" t="s">
        <v>105</v>
      </c>
      <c r="E219" s="100" t="s">
        <v>225</v>
      </c>
      <c r="F219" s="100" t="s">
        <v>149</v>
      </c>
      <c r="G219" s="100"/>
      <c r="H219" s="100"/>
      <c r="I219" s="100"/>
      <c r="J219" s="101">
        <f>J220</f>
        <v>119.7</v>
      </c>
      <c r="K219" s="101">
        <f t="shared" si="78"/>
        <v>6</v>
      </c>
      <c r="L219" s="116">
        <f t="shared" si="70"/>
        <v>5.0125313283208017</v>
      </c>
    </row>
    <row r="220" spans="1:12" ht="27" customHeight="1" x14ac:dyDescent="0.2">
      <c r="A220" s="102" t="s">
        <v>227</v>
      </c>
      <c r="B220" s="100" t="s">
        <v>106</v>
      </c>
      <c r="C220" s="100" t="s">
        <v>18</v>
      </c>
      <c r="D220" s="100" t="s">
        <v>105</v>
      </c>
      <c r="E220" s="100" t="s">
        <v>225</v>
      </c>
      <c r="F220" s="100" t="s">
        <v>149</v>
      </c>
      <c r="G220" s="100" t="s">
        <v>105</v>
      </c>
      <c r="H220" s="100"/>
      <c r="I220" s="100"/>
      <c r="J220" s="101">
        <f>J221</f>
        <v>119.7</v>
      </c>
      <c r="K220" s="101">
        <f t="shared" si="78"/>
        <v>6</v>
      </c>
      <c r="L220" s="116">
        <f t="shared" si="70"/>
        <v>5.0125313283208017</v>
      </c>
    </row>
    <row r="221" spans="1:12" ht="16.5" customHeight="1" x14ac:dyDescent="0.2">
      <c r="A221" s="105" t="s">
        <v>229</v>
      </c>
      <c r="B221" s="100" t="s">
        <v>106</v>
      </c>
      <c r="C221" s="100" t="s">
        <v>18</v>
      </c>
      <c r="D221" s="100" t="s">
        <v>105</v>
      </c>
      <c r="E221" s="100" t="s">
        <v>225</v>
      </c>
      <c r="F221" s="100" t="s">
        <v>149</v>
      </c>
      <c r="G221" s="100" t="s">
        <v>105</v>
      </c>
      <c r="H221" s="100" t="s">
        <v>228</v>
      </c>
      <c r="I221" s="103"/>
      <c r="J221" s="101">
        <f t="shared" ref="J221:J222" si="79">J222</f>
        <v>119.7</v>
      </c>
      <c r="K221" s="101">
        <f t="shared" si="78"/>
        <v>6</v>
      </c>
      <c r="L221" s="116">
        <f t="shared" si="70"/>
        <v>5.0125313283208017</v>
      </c>
    </row>
    <row r="222" spans="1:12" ht="25.5" x14ac:dyDescent="0.2">
      <c r="A222" s="99" t="s">
        <v>126</v>
      </c>
      <c r="B222" s="100" t="s">
        <v>106</v>
      </c>
      <c r="C222" s="100" t="s">
        <v>18</v>
      </c>
      <c r="D222" s="100" t="s">
        <v>105</v>
      </c>
      <c r="E222" s="100" t="s">
        <v>225</v>
      </c>
      <c r="F222" s="100" t="s">
        <v>149</v>
      </c>
      <c r="G222" s="100" t="s">
        <v>105</v>
      </c>
      <c r="H222" s="100" t="s">
        <v>228</v>
      </c>
      <c r="I222" s="100" t="s">
        <v>124</v>
      </c>
      <c r="J222" s="101">
        <f t="shared" si="79"/>
        <v>119.7</v>
      </c>
      <c r="K222" s="101">
        <f t="shared" si="78"/>
        <v>6</v>
      </c>
      <c r="L222" s="116">
        <f t="shared" si="70"/>
        <v>5.0125313283208017</v>
      </c>
    </row>
    <row r="223" spans="1:12" ht="28.5" customHeight="1" x14ac:dyDescent="0.2">
      <c r="A223" s="99" t="s">
        <v>127</v>
      </c>
      <c r="B223" s="100" t="s">
        <v>106</v>
      </c>
      <c r="C223" s="100" t="s">
        <v>18</v>
      </c>
      <c r="D223" s="100" t="s">
        <v>105</v>
      </c>
      <c r="E223" s="100" t="s">
        <v>225</v>
      </c>
      <c r="F223" s="100" t="s">
        <v>149</v>
      </c>
      <c r="G223" s="100" t="s">
        <v>105</v>
      </c>
      <c r="H223" s="100" t="s">
        <v>228</v>
      </c>
      <c r="I223" s="100" t="s">
        <v>125</v>
      </c>
      <c r="J223" s="101">
        <v>119.7</v>
      </c>
      <c r="K223" s="101">
        <v>6</v>
      </c>
      <c r="L223" s="116">
        <f t="shared" si="70"/>
        <v>5.0125313283208017</v>
      </c>
    </row>
    <row r="224" spans="1:12" x14ac:dyDescent="0.2">
      <c r="A224" s="102" t="s">
        <v>215</v>
      </c>
      <c r="B224" s="100" t="s">
        <v>106</v>
      </c>
      <c r="C224" s="100" t="s">
        <v>20</v>
      </c>
      <c r="D224" s="100"/>
      <c r="E224" s="100"/>
      <c r="F224" s="100"/>
      <c r="G224" s="100"/>
      <c r="H224" s="100"/>
      <c r="I224" s="100"/>
      <c r="J224" s="101">
        <f>J225</f>
        <v>1800</v>
      </c>
      <c r="K224" s="101">
        <f t="shared" ref="K224:K229" si="80">K225</f>
        <v>400</v>
      </c>
      <c r="L224" s="116">
        <f t="shared" si="70"/>
        <v>22.222222222222221</v>
      </c>
    </row>
    <row r="225" spans="1:12" x14ac:dyDescent="0.2">
      <c r="A225" s="102" t="s">
        <v>216</v>
      </c>
      <c r="B225" s="100" t="s">
        <v>106</v>
      </c>
      <c r="C225" s="100" t="s">
        <v>20</v>
      </c>
      <c r="D225" s="100" t="s">
        <v>108</v>
      </c>
      <c r="E225" s="100"/>
      <c r="F225" s="100"/>
      <c r="G225" s="100"/>
      <c r="H225" s="100"/>
      <c r="I225" s="100"/>
      <c r="J225" s="101">
        <f>J226</f>
        <v>1800</v>
      </c>
      <c r="K225" s="101">
        <f t="shared" si="80"/>
        <v>400</v>
      </c>
      <c r="L225" s="116">
        <f t="shared" si="70"/>
        <v>22.222222222222221</v>
      </c>
    </row>
    <row r="226" spans="1:12" ht="25.5" x14ac:dyDescent="0.2">
      <c r="A226" s="102" t="s">
        <v>152</v>
      </c>
      <c r="B226" s="100" t="s">
        <v>106</v>
      </c>
      <c r="C226" s="100" t="s">
        <v>20</v>
      </c>
      <c r="D226" s="100" t="s">
        <v>108</v>
      </c>
      <c r="E226" s="100" t="s">
        <v>148</v>
      </c>
      <c r="F226" s="100" t="s">
        <v>149</v>
      </c>
      <c r="G226" s="100"/>
      <c r="H226" s="100"/>
      <c r="I226" s="100"/>
      <c r="J226" s="101">
        <f>J227</f>
        <v>1800</v>
      </c>
      <c r="K226" s="101">
        <f t="shared" si="80"/>
        <v>400</v>
      </c>
      <c r="L226" s="116">
        <f t="shared" si="70"/>
        <v>22.222222222222221</v>
      </c>
    </row>
    <row r="227" spans="1:12" ht="38.25" x14ac:dyDescent="0.2">
      <c r="A227" s="102" t="s">
        <v>153</v>
      </c>
      <c r="B227" s="100" t="s">
        <v>106</v>
      </c>
      <c r="C227" s="100" t="s">
        <v>20</v>
      </c>
      <c r="D227" s="100" t="s">
        <v>108</v>
      </c>
      <c r="E227" s="100" t="s">
        <v>148</v>
      </c>
      <c r="F227" s="100" t="s">
        <v>8</v>
      </c>
      <c r="G227" s="100"/>
      <c r="H227" s="100"/>
      <c r="I227" s="100"/>
      <c r="J227" s="101">
        <f>J228</f>
        <v>1800</v>
      </c>
      <c r="K227" s="101">
        <f t="shared" si="80"/>
        <v>400</v>
      </c>
      <c r="L227" s="116">
        <f t="shared" si="70"/>
        <v>22.222222222222221</v>
      </c>
    </row>
    <row r="228" spans="1:12" ht="25.5" customHeight="1" x14ac:dyDescent="0.2">
      <c r="A228" s="105" t="s">
        <v>218</v>
      </c>
      <c r="B228" s="100" t="s">
        <v>106</v>
      </c>
      <c r="C228" s="100" t="s">
        <v>20</v>
      </c>
      <c r="D228" s="100" t="s">
        <v>108</v>
      </c>
      <c r="E228" s="100" t="s">
        <v>148</v>
      </c>
      <c r="F228" s="100" t="s">
        <v>8</v>
      </c>
      <c r="G228" s="100" t="s">
        <v>150</v>
      </c>
      <c r="H228" s="100" t="s">
        <v>217</v>
      </c>
      <c r="I228" s="103"/>
      <c r="J228" s="101">
        <f t="shared" ref="J228:J229" si="81">J229</f>
        <v>1800</v>
      </c>
      <c r="K228" s="101">
        <f t="shared" si="80"/>
        <v>400</v>
      </c>
      <c r="L228" s="116">
        <f t="shared" si="70"/>
        <v>22.222222222222221</v>
      </c>
    </row>
    <row r="229" spans="1:12" ht="27" customHeight="1" x14ac:dyDescent="0.2">
      <c r="A229" s="99" t="s">
        <v>222</v>
      </c>
      <c r="B229" s="100" t="s">
        <v>106</v>
      </c>
      <c r="C229" s="100" t="s">
        <v>20</v>
      </c>
      <c r="D229" s="100" t="s">
        <v>108</v>
      </c>
      <c r="E229" s="100" t="s">
        <v>148</v>
      </c>
      <c r="F229" s="100" t="s">
        <v>8</v>
      </c>
      <c r="G229" s="100" t="s">
        <v>150</v>
      </c>
      <c r="H229" s="100" t="s">
        <v>217</v>
      </c>
      <c r="I229" s="100" t="s">
        <v>219</v>
      </c>
      <c r="J229" s="101">
        <f t="shared" si="81"/>
        <v>1800</v>
      </c>
      <c r="K229" s="101">
        <f t="shared" si="80"/>
        <v>400</v>
      </c>
      <c r="L229" s="116">
        <f t="shared" si="70"/>
        <v>22.222222222222221</v>
      </c>
    </row>
    <row r="230" spans="1:12" ht="38.25" x14ac:dyDescent="0.2">
      <c r="A230" s="99" t="s">
        <v>221</v>
      </c>
      <c r="B230" s="100" t="s">
        <v>106</v>
      </c>
      <c r="C230" s="100" t="s">
        <v>20</v>
      </c>
      <c r="D230" s="100" t="s">
        <v>108</v>
      </c>
      <c r="E230" s="100" t="s">
        <v>148</v>
      </c>
      <c r="F230" s="100" t="s">
        <v>8</v>
      </c>
      <c r="G230" s="100" t="s">
        <v>150</v>
      </c>
      <c r="H230" s="100" t="s">
        <v>217</v>
      </c>
      <c r="I230" s="100" t="s">
        <v>220</v>
      </c>
      <c r="J230" s="101">
        <v>1800</v>
      </c>
      <c r="K230" s="101">
        <v>400</v>
      </c>
      <c r="L230" s="116">
        <f t="shared" si="70"/>
        <v>22.222222222222221</v>
      </c>
    </row>
    <row r="231" spans="1:12" ht="38.25" x14ac:dyDescent="0.2">
      <c r="A231" s="102" t="s">
        <v>230</v>
      </c>
      <c r="B231" s="102">
        <v>901</v>
      </c>
      <c r="C231" s="102"/>
      <c r="D231" s="100"/>
      <c r="E231" s="100"/>
      <c r="F231" s="100"/>
      <c r="G231" s="100"/>
      <c r="H231" s="100"/>
      <c r="I231" s="100"/>
      <c r="J231" s="101">
        <f>J232+J267+J287+J316+J357+J377+J397+J405+J294</f>
        <v>58944.100000000006</v>
      </c>
      <c r="K231" s="101">
        <f>K232+K267+K287+K316+K357+K377+K397+K405+K294</f>
        <v>24064.199999999997</v>
      </c>
      <c r="L231" s="116">
        <f t="shared" si="70"/>
        <v>40.825460054526232</v>
      </c>
    </row>
    <row r="232" spans="1:12" x14ac:dyDescent="0.2">
      <c r="A232" s="117" t="s">
        <v>104</v>
      </c>
      <c r="B232" s="107" t="s">
        <v>236</v>
      </c>
      <c r="C232" s="100" t="s">
        <v>105</v>
      </c>
      <c r="D232" s="100"/>
      <c r="E232" s="100"/>
      <c r="F232" s="100"/>
      <c r="G232" s="100"/>
      <c r="H232" s="100"/>
      <c r="I232" s="100"/>
      <c r="J232" s="101">
        <f>J233+J248</f>
        <v>20534.100000000002</v>
      </c>
      <c r="K232" s="101">
        <f>K233+K248</f>
        <v>9919.2999999999993</v>
      </c>
      <c r="L232" s="116">
        <f t="shared" si="70"/>
        <v>48.306475569905658</v>
      </c>
    </row>
    <row r="233" spans="1:12" ht="39" customHeight="1" x14ac:dyDescent="0.2">
      <c r="A233" s="117" t="s">
        <v>231</v>
      </c>
      <c r="B233" s="107" t="s">
        <v>236</v>
      </c>
      <c r="C233" s="100" t="s">
        <v>105</v>
      </c>
      <c r="D233" s="100" t="s">
        <v>225</v>
      </c>
      <c r="E233" s="100"/>
      <c r="F233" s="100"/>
      <c r="G233" s="100"/>
      <c r="H233" s="100"/>
      <c r="I233" s="100"/>
      <c r="J233" s="101">
        <f>J234</f>
        <v>3791.8</v>
      </c>
      <c r="K233" s="101">
        <f t="shared" ref="K233" si="82">K234</f>
        <v>1121.5</v>
      </c>
      <c r="L233" s="116">
        <f t="shared" si="70"/>
        <v>29.576981908328499</v>
      </c>
    </row>
    <row r="234" spans="1:12" ht="51.75" customHeight="1" x14ac:dyDescent="0.2">
      <c r="A234" s="102" t="s">
        <v>233</v>
      </c>
      <c r="B234" s="100" t="s">
        <v>236</v>
      </c>
      <c r="C234" s="100" t="s">
        <v>105</v>
      </c>
      <c r="D234" s="100" t="s">
        <v>225</v>
      </c>
      <c r="E234" s="100" t="s">
        <v>232</v>
      </c>
      <c r="F234" s="100"/>
      <c r="G234" s="100"/>
      <c r="H234" s="100"/>
      <c r="I234" s="100"/>
      <c r="J234" s="101">
        <f>J235</f>
        <v>3791.8</v>
      </c>
      <c r="K234" s="101">
        <f t="shared" ref="K234" si="83">K235</f>
        <v>1121.5</v>
      </c>
      <c r="L234" s="116">
        <f t="shared" si="70"/>
        <v>29.576981908328499</v>
      </c>
    </row>
    <row r="235" spans="1:12" ht="29.25" customHeight="1" x14ac:dyDescent="0.2">
      <c r="A235" s="102" t="s">
        <v>234</v>
      </c>
      <c r="B235" s="100" t="s">
        <v>236</v>
      </c>
      <c r="C235" s="100" t="s">
        <v>105</v>
      </c>
      <c r="D235" s="100" t="s">
        <v>225</v>
      </c>
      <c r="E235" s="100" t="s">
        <v>232</v>
      </c>
      <c r="F235" s="100" t="s">
        <v>8</v>
      </c>
      <c r="G235" s="100"/>
      <c r="H235" s="100"/>
      <c r="I235" s="100"/>
      <c r="J235" s="101">
        <f>J236</f>
        <v>3791.8</v>
      </c>
      <c r="K235" s="101">
        <f t="shared" ref="K235:K238" si="84">K236</f>
        <v>1121.5</v>
      </c>
      <c r="L235" s="116">
        <f t="shared" si="70"/>
        <v>29.576981908328499</v>
      </c>
    </row>
    <row r="236" spans="1:12" ht="54.75" customHeight="1" x14ac:dyDescent="0.2">
      <c r="A236" s="102" t="s">
        <v>235</v>
      </c>
      <c r="B236" s="100" t="s">
        <v>236</v>
      </c>
      <c r="C236" s="100" t="s">
        <v>105</v>
      </c>
      <c r="D236" s="100" t="s">
        <v>225</v>
      </c>
      <c r="E236" s="100" t="s">
        <v>232</v>
      </c>
      <c r="F236" s="100" t="s">
        <v>8</v>
      </c>
      <c r="G236" s="100" t="s">
        <v>105</v>
      </c>
      <c r="H236" s="100"/>
      <c r="I236" s="100"/>
      <c r="J236" s="101">
        <f>J237+J240</f>
        <v>3791.8</v>
      </c>
      <c r="K236" s="101">
        <f t="shared" ref="K236" si="85">K237+K240</f>
        <v>1121.5</v>
      </c>
      <c r="L236" s="116">
        <f t="shared" si="70"/>
        <v>29.576981908328499</v>
      </c>
    </row>
    <row r="237" spans="1:12" ht="29.25" customHeight="1" x14ac:dyDescent="0.2">
      <c r="A237" s="102" t="s">
        <v>121</v>
      </c>
      <c r="B237" s="100" t="s">
        <v>236</v>
      </c>
      <c r="C237" s="100" t="s">
        <v>105</v>
      </c>
      <c r="D237" s="100" t="s">
        <v>225</v>
      </c>
      <c r="E237" s="100" t="s">
        <v>232</v>
      </c>
      <c r="F237" s="100" t="s">
        <v>8</v>
      </c>
      <c r="G237" s="100" t="s">
        <v>105</v>
      </c>
      <c r="H237" s="100" t="s">
        <v>120</v>
      </c>
      <c r="I237" s="100"/>
      <c r="J237" s="101">
        <f>J238</f>
        <v>3649</v>
      </c>
      <c r="K237" s="101">
        <f t="shared" si="84"/>
        <v>1063.5</v>
      </c>
      <c r="L237" s="116">
        <f t="shared" si="70"/>
        <v>29.144971224993149</v>
      </c>
    </row>
    <row r="238" spans="1:12" ht="66.75" customHeight="1" x14ac:dyDescent="0.2">
      <c r="A238" s="102" t="s">
        <v>115</v>
      </c>
      <c r="B238" s="100" t="s">
        <v>236</v>
      </c>
      <c r="C238" s="100" t="s">
        <v>105</v>
      </c>
      <c r="D238" s="100" t="s">
        <v>225</v>
      </c>
      <c r="E238" s="100" t="s">
        <v>232</v>
      </c>
      <c r="F238" s="100" t="s">
        <v>8</v>
      </c>
      <c r="G238" s="100" t="s">
        <v>105</v>
      </c>
      <c r="H238" s="100" t="s">
        <v>120</v>
      </c>
      <c r="I238" s="100" t="s">
        <v>114</v>
      </c>
      <c r="J238" s="101">
        <f>J239</f>
        <v>3649</v>
      </c>
      <c r="K238" s="101">
        <f t="shared" si="84"/>
        <v>1063.5</v>
      </c>
      <c r="L238" s="116">
        <f t="shared" si="70"/>
        <v>29.144971224993149</v>
      </c>
    </row>
    <row r="239" spans="1:12" ht="24.75" customHeight="1" x14ac:dyDescent="0.2">
      <c r="A239" s="102" t="s">
        <v>117</v>
      </c>
      <c r="B239" s="100" t="s">
        <v>236</v>
      </c>
      <c r="C239" s="100" t="s">
        <v>105</v>
      </c>
      <c r="D239" s="100" t="s">
        <v>225</v>
      </c>
      <c r="E239" s="100" t="s">
        <v>232</v>
      </c>
      <c r="F239" s="100" t="s">
        <v>8</v>
      </c>
      <c r="G239" s="100" t="s">
        <v>105</v>
      </c>
      <c r="H239" s="100" t="s">
        <v>120</v>
      </c>
      <c r="I239" s="100" t="s">
        <v>116</v>
      </c>
      <c r="J239" s="101">
        <v>3649</v>
      </c>
      <c r="K239" s="101">
        <v>1063.5</v>
      </c>
      <c r="L239" s="116">
        <f t="shared" si="70"/>
        <v>29.144971224993149</v>
      </c>
    </row>
    <row r="240" spans="1:12" ht="24" customHeight="1" x14ac:dyDescent="0.2">
      <c r="A240" s="102" t="s">
        <v>123</v>
      </c>
      <c r="B240" s="100" t="s">
        <v>236</v>
      </c>
      <c r="C240" s="100" t="s">
        <v>105</v>
      </c>
      <c r="D240" s="100" t="s">
        <v>225</v>
      </c>
      <c r="E240" s="100" t="s">
        <v>232</v>
      </c>
      <c r="F240" s="100" t="s">
        <v>8</v>
      </c>
      <c r="G240" s="100" t="s">
        <v>105</v>
      </c>
      <c r="H240" s="100" t="s">
        <v>122</v>
      </c>
      <c r="I240" s="100"/>
      <c r="J240" s="101">
        <v>142.80000000000001</v>
      </c>
      <c r="K240" s="101">
        <f>K241+K243+K245</f>
        <v>58</v>
      </c>
      <c r="L240" s="116">
        <f t="shared" si="70"/>
        <v>40.616246498599438</v>
      </c>
    </row>
    <row r="241" spans="1:12" ht="62.25" customHeight="1" x14ac:dyDescent="0.2">
      <c r="A241" s="102" t="s">
        <v>115</v>
      </c>
      <c r="B241" s="100" t="s">
        <v>236</v>
      </c>
      <c r="C241" s="100" t="s">
        <v>105</v>
      </c>
      <c r="D241" s="100" t="s">
        <v>225</v>
      </c>
      <c r="E241" s="100" t="s">
        <v>232</v>
      </c>
      <c r="F241" s="100" t="s">
        <v>8</v>
      </c>
      <c r="G241" s="100" t="s">
        <v>105</v>
      </c>
      <c r="H241" s="100" t="s">
        <v>122</v>
      </c>
      <c r="I241" s="100" t="s">
        <v>114</v>
      </c>
      <c r="J241" s="101">
        <f>J242</f>
        <v>13.2</v>
      </c>
      <c r="K241" s="101">
        <f t="shared" ref="K241" si="86">K242</f>
        <v>0</v>
      </c>
      <c r="L241" s="116">
        <f t="shared" si="70"/>
        <v>0</v>
      </c>
    </row>
    <row r="242" spans="1:12" ht="25.5" x14ac:dyDescent="0.2">
      <c r="A242" s="102" t="s">
        <v>117</v>
      </c>
      <c r="B242" s="100" t="s">
        <v>236</v>
      </c>
      <c r="C242" s="100" t="s">
        <v>105</v>
      </c>
      <c r="D242" s="100" t="s">
        <v>225</v>
      </c>
      <c r="E242" s="100" t="s">
        <v>232</v>
      </c>
      <c r="F242" s="100" t="s">
        <v>8</v>
      </c>
      <c r="G242" s="100" t="s">
        <v>105</v>
      </c>
      <c r="H242" s="100" t="s">
        <v>122</v>
      </c>
      <c r="I242" s="100" t="s">
        <v>116</v>
      </c>
      <c r="J242" s="101">
        <v>13.2</v>
      </c>
      <c r="K242" s="101">
        <v>0</v>
      </c>
      <c r="L242" s="116">
        <f t="shared" si="70"/>
        <v>0</v>
      </c>
    </row>
    <row r="243" spans="1:12" ht="25.5" x14ac:dyDescent="0.2">
      <c r="A243" s="99" t="s">
        <v>126</v>
      </c>
      <c r="B243" s="100" t="s">
        <v>236</v>
      </c>
      <c r="C243" s="100" t="s">
        <v>105</v>
      </c>
      <c r="D243" s="100" t="s">
        <v>225</v>
      </c>
      <c r="E243" s="100" t="s">
        <v>232</v>
      </c>
      <c r="F243" s="100" t="s">
        <v>8</v>
      </c>
      <c r="G243" s="100" t="s">
        <v>105</v>
      </c>
      <c r="H243" s="100" t="s">
        <v>122</v>
      </c>
      <c r="I243" s="100" t="s">
        <v>124</v>
      </c>
      <c r="J243" s="101">
        <f>J244</f>
        <v>129.6</v>
      </c>
      <c r="K243" s="101">
        <f t="shared" ref="K243" si="87">K244</f>
        <v>58</v>
      </c>
      <c r="L243" s="116">
        <f t="shared" si="70"/>
        <v>44.753086419753089</v>
      </c>
    </row>
    <row r="244" spans="1:12" ht="26.25" customHeight="1" x14ac:dyDescent="0.2">
      <c r="A244" s="99" t="s">
        <v>127</v>
      </c>
      <c r="B244" s="100" t="s">
        <v>236</v>
      </c>
      <c r="C244" s="100" t="s">
        <v>105</v>
      </c>
      <c r="D244" s="100" t="s">
        <v>225</v>
      </c>
      <c r="E244" s="100" t="s">
        <v>232</v>
      </c>
      <c r="F244" s="100" t="s">
        <v>8</v>
      </c>
      <c r="G244" s="100" t="s">
        <v>105</v>
      </c>
      <c r="H244" s="100" t="s">
        <v>122</v>
      </c>
      <c r="I244" s="100" t="s">
        <v>125</v>
      </c>
      <c r="J244" s="101">
        <v>129.6</v>
      </c>
      <c r="K244" s="101">
        <v>58</v>
      </c>
      <c r="L244" s="116">
        <f t="shared" si="70"/>
        <v>44.753086419753089</v>
      </c>
    </row>
    <row r="245" spans="1:12" ht="12.75" customHeight="1" x14ac:dyDescent="0.2">
      <c r="A245" s="99" t="s">
        <v>132</v>
      </c>
      <c r="B245" s="100" t="s">
        <v>236</v>
      </c>
      <c r="C245" s="100" t="s">
        <v>105</v>
      </c>
      <c r="D245" s="100" t="s">
        <v>225</v>
      </c>
      <c r="E245" s="100" t="s">
        <v>232</v>
      </c>
      <c r="F245" s="100" t="s">
        <v>8</v>
      </c>
      <c r="G245" s="100" t="s">
        <v>105</v>
      </c>
      <c r="H245" s="100" t="s">
        <v>122</v>
      </c>
      <c r="I245" s="100" t="s">
        <v>130</v>
      </c>
      <c r="J245" s="101">
        <f>J247+J246</f>
        <v>0</v>
      </c>
      <c r="K245" s="101">
        <f>K247+K246</f>
        <v>0</v>
      </c>
      <c r="L245" s="116" t="e">
        <f t="shared" ref="L245:L247" si="88">K245/J245*100</f>
        <v>#DIV/0!</v>
      </c>
    </row>
    <row r="246" spans="1:12" ht="12.75" customHeight="1" x14ac:dyDescent="0.2">
      <c r="A246" s="99" t="s">
        <v>486</v>
      </c>
      <c r="B246" s="100" t="s">
        <v>236</v>
      </c>
      <c r="C246" s="100" t="s">
        <v>105</v>
      </c>
      <c r="D246" s="100" t="s">
        <v>225</v>
      </c>
      <c r="E246" s="100" t="s">
        <v>232</v>
      </c>
      <c r="F246" s="100" t="s">
        <v>8</v>
      </c>
      <c r="G246" s="100" t="s">
        <v>105</v>
      </c>
      <c r="H246" s="100" t="s">
        <v>122</v>
      </c>
      <c r="I246" s="100" t="s">
        <v>452</v>
      </c>
      <c r="J246" s="101">
        <v>0</v>
      </c>
      <c r="K246" s="101">
        <v>0</v>
      </c>
      <c r="L246" s="116" t="e">
        <f t="shared" ref="L246" si="89">K246/J246*100</f>
        <v>#DIV/0!</v>
      </c>
    </row>
    <row r="247" spans="1:12" ht="14.25" customHeight="1" x14ac:dyDescent="0.2">
      <c r="A247" s="99" t="s">
        <v>133</v>
      </c>
      <c r="B247" s="100" t="s">
        <v>236</v>
      </c>
      <c r="C247" s="100" t="s">
        <v>105</v>
      </c>
      <c r="D247" s="100" t="s">
        <v>225</v>
      </c>
      <c r="E247" s="100" t="s">
        <v>232</v>
      </c>
      <c r="F247" s="100" t="s">
        <v>8</v>
      </c>
      <c r="G247" s="100" t="s">
        <v>105</v>
      </c>
      <c r="H247" s="100" t="s">
        <v>122</v>
      </c>
      <c r="I247" s="100" t="s">
        <v>131</v>
      </c>
      <c r="J247" s="101">
        <v>0</v>
      </c>
      <c r="K247" s="101">
        <v>0</v>
      </c>
      <c r="L247" s="116" t="e">
        <f t="shared" si="88"/>
        <v>#DIV/0!</v>
      </c>
    </row>
    <row r="248" spans="1:12" x14ac:dyDescent="0.2">
      <c r="A248" s="102" t="s">
        <v>164</v>
      </c>
      <c r="B248" s="100" t="s">
        <v>236</v>
      </c>
      <c r="C248" s="100" t="s">
        <v>105</v>
      </c>
      <c r="D248" s="100" t="s">
        <v>160</v>
      </c>
      <c r="E248" s="100"/>
      <c r="F248" s="100"/>
      <c r="G248" s="100"/>
      <c r="H248" s="100"/>
      <c r="I248" s="100"/>
      <c r="J248" s="101">
        <f>J249</f>
        <v>16742.300000000003</v>
      </c>
      <c r="K248" s="101">
        <f t="shared" ref="K248" si="90">K249</f>
        <v>8797.7999999999993</v>
      </c>
      <c r="L248" s="116">
        <f t="shared" si="70"/>
        <v>52.548335652807545</v>
      </c>
    </row>
    <row r="249" spans="1:12" ht="51" x14ac:dyDescent="0.2">
      <c r="A249" s="102" t="s">
        <v>109</v>
      </c>
      <c r="B249" s="100" t="s">
        <v>236</v>
      </c>
      <c r="C249" s="100" t="s">
        <v>105</v>
      </c>
      <c r="D249" s="100" t="s">
        <v>160</v>
      </c>
      <c r="E249" s="100" t="s">
        <v>105</v>
      </c>
      <c r="F249" s="100" t="s">
        <v>149</v>
      </c>
      <c r="G249" s="100"/>
      <c r="H249" s="100"/>
      <c r="I249" s="100"/>
      <c r="J249" s="101">
        <f>J250</f>
        <v>16742.300000000003</v>
      </c>
      <c r="K249" s="101">
        <f t="shared" ref="K249:K253" si="91">K250</f>
        <v>8797.7999999999993</v>
      </c>
      <c r="L249" s="116">
        <f t="shared" si="70"/>
        <v>52.548335652807545</v>
      </c>
    </row>
    <row r="250" spans="1:12" ht="39" customHeight="1" x14ac:dyDescent="0.2">
      <c r="A250" s="102" t="s">
        <v>238</v>
      </c>
      <c r="B250" s="100" t="s">
        <v>236</v>
      </c>
      <c r="C250" s="100" t="s">
        <v>105</v>
      </c>
      <c r="D250" s="100" t="s">
        <v>160</v>
      </c>
      <c r="E250" s="100" t="s">
        <v>105</v>
      </c>
      <c r="F250" s="100" t="s">
        <v>11</v>
      </c>
      <c r="G250" s="100"/>
      <c r="H250" s="100"/>
      <c r="I250" s="100"/>
      <c r="J250" s="101">
        <f>J251+J260</f>
        <v>16742.300000000003</v>
      </c>
      <c r="K250" s="101">
        <f>K251+K260</f>
        <v>8797.7999999999993</v>
      </c>
      <c r="L250" s="116">
        <f t="shared" si="70"/>
        <v>52.548335652807545</v>
      </c>
    </row>
    <row r="251" spans="1:12" ht="51" customHeight="1" x14ac:dyDescent="0.2">
      <c r="A251" s="102" t="s">
        <v>239</v>
      </c>
      <c r="B251" s="100" t="s">
        <v>236</v>
      </c>
      <c r="C251" s="100" t="s">
        <v>105</v>
      </c>
      <c r="D251" s="100" t="s">
        <v>160</v>
      </c>
      <c r="E251" s="100" t="s">
        <v>105</v>
      </c>
      <c r="F251" s="100" t="s">
        <v>11</v>
      </c>
      <c r="G251" s="100" t="s">
        <v>105</v>
      </c>
      <c r="H251" s="100"/>
      <c r="I251" s="100"/>
      <c r="J251" s="101">
        <f>J252</f>
        <v>7980.6</v>
      </c>
      <c r="K251" s="101">
        <f t="shared" si="91"/>
        <v>1593.4</v>
      </c>
      <c r="L251" s="116">
        <f t="shared" si="70"/>
        <v>19.965917349572713</v>
      </c>
    </row>
    <row r="252" spans="1:12" x14ac:dyDescent="0.2">
      <c r="A252" s="102" t="s">
        <v>240</v>
      </c>
      <c r="B252" s="100" t="s">
        <v>236</v>
      </c>
      <c r="C252" s="100" t="s">
        <v>105</v>
      </c>
      <c r="D252" s="100" t="s">
        <v>160</v>
      </c>
      <c r="E252" s="100" t="s">
        <v>105</v>
      </c>
      <c r="F252" s="100" t="s">
        <v>11</v>
      </c>
      <c r="G252" s="100" t="s">
        <v>105</v>
      </c>
      <c r="H252" s="100" t="s">
        <v>237</v>
      </c>
      <c r="I252" s="100"/>
      <c r="J252" s="101">
        <f>J253+J255+J257</f>
        <v>7980.6</v>
      </c>
      <c r="K252" s="101">
        <f>K253+K255+K257</f>
        <v>1593.4</v>
      </c>
      <c r="L252" s="116">
        <f t="shared" si="70"/>
        <v>19.965917349572713</v>
      </c>
    </row>
    <row r="253" spans="1:12" ht="64.5" customHeight="1" x14ac:dyDescent="0.2">
      <c r="A253" s="102" t="s">
        <v>115</v>
      </c>
      <c r="B253" s="100" t="s">
        <v>236</v>
      </c>
      <c r="C253" s="100" t="s">
        <v>105</v>
      </c>
      <c r="D253" s="100" t="s">
        <v>160</v>
      </c>
      <c r="E253" s="100" t="s">
        <v>105</v>
      </c>
      <c r="F253" s="100" t="s">
        <v>11</v>
      </c>
      <c r="G253" s="100" t="s">
        <v>105</v>
      </c>
      <c r="H253" s="100" t="s">
        <v>237</v>
      </c>
      <c r="I253" s="100" t="s">
        <v>114</v>
      </c>
      <c r="J253" s="101">
        <f>J254</f>
        <v>7673.8</v>
      </c>
      <c r="K253" s="101">
        <f t="shared" si="91"/>
        <v>1593.4</v>
      </c>
      <c r="L253" s="116">
        <f t="shared" si="70"/>
        <v>20.764158565508612</v>
      </c>
    </row>
    <row r="254" spans="1:12" ht="15.75" customHeight="1" x14ac:dyDescent="0.2">
      <c r="A254" s="99" t="s">
        <v>165</v>
      </c>
      <c r="B254" s="100" t="s">
        <v>236</v>
      </c>
      <c r="C254" s="100" t="s">
        <v>105</v>
      </c>
      <c r="D254" s="100" t="s">
        <v>160</v>
      </c>
      <c r="E254" s="100" t="s">
        <v>105</v>
      </c>
      <c r="F254" s="100" t="s">
        <v>11</v>
      </c>
      <c r="G254" s="100" t="s">
        <v>105</v>
      </c>
      <c r="H254" s="100" t="s">
        <v>237</v>
      </c>
      <c r="I254" s="100" t="s">
        <v>162</v>
      </c>
      <c r="J254" s="101">
        <v>7673.8</v>
      </c>
      <c r="K254" s="101">
        <v>1593.4</v>
      </c>
      <c r="L254" s="116">
        <f t="shared" si="70"/>
        <v>20.764158565508612</v>
      </c>
    </row>
    <row r="255" spans="1:12" ht="25.5" x14ac:dyDescent="0.2">
      <c r="A255" s="99" t="s">
        <v>126</v>
      </c>
      <c r="B255" s="100" t="s">
        <v>236</v>
      </c>
      <c r="C255" s="100" t="s">
        <v>105</v>
      </c>
      <c r="D255" s="100" t="s">
        <v>160</v>
      </c>
      <c r="E255" s="100" t="s">
        <v>105</v>
      </c>
      <c r="F255" s="100" t="s">
        <v>11</v>
      </c>
      <c r="G255" s="100" t="s">
        <v>105</v>
      </c>
      <c r="H255" s="100" t="s">
        <v>237</v>
      </c>
      <c r="I255" s="100" t="s">
        <v>124</v>
      </c>
      <c r="J255" s="101">
        <f>J256</f>
        <v>306.8</v>
      </c>
      <c r="K255" s="101">
        <f t="shared" ref="K255" si="92">K256</f>
        <v>0</v>
      </c>
      <c r="L255" s="116">
        <f t="shared" si="70"/>
        <v>0</v>
      </c>
    </row>
    <row r="256" spans="1:12" ht="24.75" customHeight="1" x14ac:dyDescent="0.2">
      <c r="A256" s="99" t="s">
        <v>127</v>
      </c>
      <c r="B256" s="100" t="s">
        <v>236</v>
      </c>
      <c r="C256" s="100" t="s">
        <v>105</v>
      </c>
      <c r="D256" s="100" t="s">
        <v>160</v>
      </c>
      <c r="E256" s="100" t="s">
        <v>105</v>
      </c>
      <c r="F256" s="100" t="s">
        <v>11</v>
      </c>
      <c r="G256" s="100" t="s">
        <v>105</v>
      </c>
      <c r="H256" s="100" t="s">
        <v>237</v>
      </c>
      <c r="I256" s="100" t="s">
        <v>125</v>
      </c>
      <c r="J256" s="101">
        <v>306.8</v>
      </c>
      <c r="K256" s="101">
        <v>0</v>
      </c>
      <c r="L256" s="116">
        <f t="shared" si="70"/>
        <v>0</v>
      </c>
    </row>
    <row r="257" spans="1:12" ht="13.5" hidden="1" customHeight="1" x14ac:dyDescent="0.2">
      <c r="A257" s="99" t="s">
        <v>132</v>
      </c>
      <c r="B257" s="100" t="s">
        <v>236</v>
      </c>
      <c r="C257" s="100" t="s">
        <v>105</v>
      </c>
      <c r="D257" s="100" t="s">
        <v>160</v>
      </c>
      <c r="E257" s="100" t="s">
        <v>105</v>
      </c>
      <c r="F257" s="100" t="s">
        <v>11</v>
      </c>
      <c r="G257" s="100" t="s">
        <v>105</v>
      </c>
      <c r="H257" s="100" t="s">
        <v>237</v>
      </c>
      <c r="I257" s="100" t="s">
        <v>130</v>
      </c>
      <c r="J257" s="101">
        <f>J259+J258</f>
        <v>0</v>
      </c>
      <c r="K257" s="101">
        <f>K259+K258</f>
        <v>0</v>
      </c>
      <c r="L257" s="116" t="e">
        <f t="shared" si="70"/>
        <v>#DIV/0!</v>
      </c>
    </row>
    <row r="258" spans="1:12" ht="0.75" customHeight="1" x14ac:dyDescent="0.2">
      <c r="A258" s="99" t="s">
        <v>486</v>
      </c>
      <c r="B258" s="100" t="s">
        <v>236</v>
      </c>
      <c r="C258" s="100" t="s">
        <v>105</v>
      </c>
      <c r="D258" s="100" t="s">
        <v>160</v>
      </c>
      <c r="E258" s="100" t="s">
        <v>105</v>
      </c>
      <c r="F258" s="100" t="s">
        <v>11</v>
      </c>
      <c r="G258" s="100" t="s">
        <v>105</v>
      </c>
      <c r="H258" s="100" t="s">
        <v>237</v>
      </c>
      <c r="I258" s="100" t="s">
        <v>452</v>
      </c>
      <c r="J258" s="101">
        <v>0</v>
      </c>
      <c r="K258" s="101">
        <v>0</v>
      </c>
      <c r="L258" s="116" t="e">
        <f t="shared" si="70"/>
        <v>#DIV/0!</v>
      </c>
    </row>
    <row r="259" spans="1:12" ht="12.75" hidden="1" customHeight="1" x14ac:dyDescent="0.2">
      <c r="A259" s="99" t="s">
        <v>133</v>
      </c>
      <c r="B259" s="100" t="s">
        <v>236</v>
      </c>
      <c r="C259" s="100" t="s">
        <v>105</v>
      </c>
      <c r="D259" s="100" t="s">
        <v>160</v>
      </c>
      <c r="E259" s="100" t="s">
        <v>105</v>
      </c>
      <c r="F259" s="100" t="s">
        <v>11</v>
      </c>
      <c r="G259" s="100" t="s">
        <v>105</v>
      </c>
      <c r="H259" s="100" t="s">
        <v>237</v>
      </c>
      <c r="I259" s="100" t="s">
        <v>131</v>
      </c>
      <c r="J259" s="101">
        <v>0</v>
      </c>
      <c r="K259" s="101">
        <v>0</v>
      </c>
      <c r="L259" s="116" t="e">
        <f t="shared" si="70"/>
        <v>#DIV/0!</v>
      </c>
    </row>
    <row r="260" spans="1:12" ht="53.25" customHeight="1" x14ac:dyDescent="0.2">
      <c r="A260" s="102" t="s">
        <v>244</v>
      </c>
      <c r="B260" s="100" t="s">
        <v>236</v>
      </c>
      <c r="C260" s="100" t="s">
        <v>105</v>
      </c>
      <c r="D260" s="100" t="s">
        <v>160</v>
      </c>
      <c r="E260" s="100" t="s">
        <v>105</v>
      </c>
      <c r="F260" s="100" t="s">
        <v>11</v>
      </c>
      <c r="G260" s="100" t="s">
        <v>108</v>
      </c>
      <c r="H260" s="100"/>
      <c r="I260" s="100"/>
      <c r="J260" s="101">
        <f>J264+J261</f>
        <v>8761.7000000000007</v>
      </c>
      <c r="K260" s="101">
        <f>K264+K261</f>
        <v>7204.4</v>
      </c>
      <c r="L260" s="116">
        <f t="shared" si="70"/>
        <v>82.226052021867886</v>
      </c>
    </row>
    <row r="261" spans="1:12" ht="0.75" hidden="1" customHeight="1" x14ac:dyDescent="0.2">
      <c r="A261" s="105" t="s">
        <v>488</v>
      </c>
      <c r="B261" s="100" t="s">
        <v>236</v>
      </c>
      <c r="C261" s="100" t="s">
        <v>105</v>
      </c>
      <c r="D261" s="100" t="s">
        <v>160</v>
      </c>
      <c r="E261" s="100" t="s">
        <v>105</v>
      </c>
      <c r="F261" s="100" t="s">
        <v>11</v>
      </c>
      <c r="G261" s="100" t="s">
        <v>108</v>
      </c>
      <c r="H261" s="100" t="s">
        <v>487</v>
      </c>
      <c r="I261" s="103"/>
      <c r="J261" s="101">
        <f t="shared" ref="J261:K262" si="93">J262</f>
        <v>0</v>
      </c>
      <c r="K261" s="101">
        <f t="shared" si="93"/>
        <v>0</v>
      </c>
      <c r="L261" s="116" t="e">
        <f t="shared" ref="L261:L263" si="94">K261/J261*100</f>
        <v>#DIV/0!</v>
      </c>
    </row>
    <row r="262" spans="1:12" ht="33" hidden="1" customHeight="1" x14ac:dyDescent="0.2">
      <c r="A262" s="99" t="s">
        <v>222</v>
      </c>
      <c r="B262" s="100" t="s">
        <v>236</v>
      </c>
      <c r="C262" s="100" t="s">
        <v>105</v>
      </c>
      <c r="D262" s="100" t="s">
        <v>160</v>
      </c>
      <c r="E262" s="100" t="s">
        <v>105</v>
      </c>
      <c r="F262" s="100" t="s">
        <v>11</v>
      </c>
      <c r="G262" s="100" t="s">
        <v>108</v>
      </c>
      <c r="H262" s="100" t="s">
        <v>487</v>
      </c>
      <c r="I262" s="100" t="s">
        <v>219</v>
      </c>
      <c r="J262" s="101">
        <f t="shared" si="93"/>
        <v>0</v>
      </c>
      <c r="K262" s="101">
        <f t="shared" si="93"/>
        <v>0</v>
      </c>
      <c r="L262" s="116" t="e">
        <f t="shared" si="94"/>
        <v>#DIV/0!</v>
      </c>
    </row>
    <row r="263" spans="1:12" ht="17.25" hidden="1" customHeight="1" x14ac:dyDescent="0.2">
      <c r="A263" s="99" t="s">
        <v>246</v>
      </c>
      <c r="B263" s="100" t="s">
        <v>236</v>
      </c>
      <c r="C263" s="100" t="s">
        <v>105</v>
      </c>
      <c r="D263" s="100" t="s">
        <v>160</v>
      </c>
      <c r="E263" s="100" t="s">
        <v>105</v>
      </c>
      <c r="F263" s="100" t="s">
        <v>11</v>
      </c>
      <c r="G263" s="100" t="s">
        <v>108</v>
      </c>
      <c r="H263" s="100" t="s">
        <v>487</v>
      </c>
      <c r="I263" s="100" t="s">
        <v>242</v>
      </c>
      <c r="J263" s="101">
        <v>0</v>
      </c>
      <c r="K263" s="101">
        <v>0</v>
      </c>
      <c r="L263" s="116" t="e">
        <f t="shared" si="94"/>
        <v>#DIV/0!</v>
      </c>
    </row>
    <row r="264" spans="1:12" ht="30" customHeight="1" x14ac:dyDescent="0.2">
      <c r="A264" s="105" t="s">
        <v>245</v>
      </c>
      <c r="B264" s="100" t="s">
        <v>236</v>
      </c>
      <c r="C264" s="100" t="s">
        <v>105</v>
      </c>
      <c r="D264" s="100" t="s">
        <v>160</v>
      </c>
      <c r="E264" s="100" t="s">
        <v>105</v>
      </c>
      <c r="F264" s="100" t="s">
        <v>11</v>
      </c>
      <c r="G264" s="100" t="s">
        <v>108</v>
      </c>
      <c r="H264" s="100" t="s">
        <v>241</v>
      </c>
      <c r="I264" s="103"/>
      <c r="J264" s="101">
        <f t="shared" ref="J264:K265" si="95">J265</f>
        <v>8761.7000000000007</v>
      </c>
      <c r="K264" s="101">
        <f t="shared" si="95"/>
        <v>7204.4</v>
      </c>
      <c r="L264" s="116">
        <f t="shared" si="70"/>
        <v>82.226052021867886</v>
      </c>
    </row>
    <row r="265" spans="1:12" ht="30" customHeight="1" x14ac:dyDescent="0.2">
      <c r="A265" s="99" t="s">
        <v>222</v>
      </c>
      <c r="B265" s="100" t="s">
        <v>236</v>
      </c>
      <c r="C265" s="100" t="s">
        <v>105</v>
      </c>
      <c r="D265" s="100" t="s">
        <v>160</v>
      </c>
      <c r="E265" s="100" t="s">
        <v>105</v>
      </c>
      <c r="F265" s="100" t="s">
        <v>11</v>
      </c>
      <c r="G265" s="100" t="s">
        <v>108</v>
      </c>
      <c r="H265" s="100" t="s">
        <v>241</v>
      </c>
      <c r="I265" s="100" t="s">
        <v>219</v>
      </c>
      <c r="J265" s="101">
        <f t="shared" si="95"/>
        <v>8761.7000000000007</v>
      </c>
      <c r="K265" s="101">
        <f t="shared" si="95"/>
        <v>7204.4</v>
      </c>
      <c r="L265" s="116">
        <f t="shared" si="70"/>
        <v>82.226052021867886</v>
      </c>
    </row>
    <row r="266" spans="1:12" x14ac:dyDescent="0.2">
      <c r="A266" s="99" t="s">
        <v>246</v>
      </c>
      <c r="B266" s="100" t="s">
        <v>236</v>
      </c>
      <c r="C266" s="100" t="s">
        <v>105</v>
      </c>
      <c r="D266" s="100" t="s">
        <v>160</v>
      </c>
      <c r="E266" s="100" t="s">
        <v>105</v>
      </c>
      <c r="F266" s="100" t="s">
        <v>11</v>
      </c>
      <c r="G266" s="100" t="s">
        <v>108</v>
      </c>
      <c r="H266" s="100" t="s">
        <v>241</v>
      </c>
      <c r="I266" s="100" t="s">
        <v>242</v>
      </c>
      <c r="J266" s="101">
        <v>8761.7000000000007</v>
      </c>
      <c r="K266" s="101">
        <v>7204.4</v>
      </c>
      <c r="L266" s="116">
        <f t="shared" si="70"/>
        <v>82.226052021867886</v>
      </c>
    </row>
    <row r="267" spans="1:12" ht="30" customHeight="1" x14ac:dyDescent="0.2">
      <c r="A267" s="108" t="s">
        <v>167</v>
      </c>
      <c r="B267" s="109" t="s">
        <v>236</v>
      </c>
      <c r="C267" s="109" t="s">
        <v>166</v>
      </c>
      <c r="D267" s="109"/>
      <c r="E267" s="109"/>
      <c r="F267" s="109"/>
      <c r="G267" s="109"/>
      <c r="H267" s="109"/>
      <c r="I267" s="109"/>
      <c r="J267" s="110">
        <f>J275</f>
        <v>2062.2999999999997</v>
      </c>
      <c r="K267" s="110">
        <f>K268+K275</f>
        <v>0</v>
      </c>
      <c r="L267" s="116">
        <f t="shared" si="70"/>
        <v>0</v>
      </c>
    </row>
    <row r="268" spans="1:12" ht="41.25" customHeight="1" x14ac:dyDescent="0.2">
      <c r="A268" s="102" t="s">
        <v>247</v>
      </c>
      <c r="B268" s="100" t="s">
        <v>236</v>
      </c>
      <c r="C268" s="100" t="s">
        <v>166</v>
      </c>
      <c r="D268" s="100" t="s">
        <v>17</v>
      </c>
      <c r="E268" s="100"/>
      <c r="F268" s="100"/>
      <c r="G268" s="100"/>
      <c r="H268" s="100"/>
      <c r="I268" s="100"/>
      <c r="J268" s="101">
        <f>J275</f>
        <v>2062.2999999999997</v>
      </c>
      <c r="K268" s="101">
        <f>K275</f>
        <v>0</v>
      </c>
      <c r="L268" s="116">
        <f>K268/J268*100</f>
        <v>0</v>
      </c>
    </row>
    <row r="269" spans="1:12" ht="2.25" customHeight="1" x14ac:dyDescent="0.2">
      <c r="A269" s="102" t="s">
        <v>109</v>
      </c>
      <c r="B269" s="100" t="s">
        <v>236</v>
      </c>
      <c r="C269" s="100" t="s">
        <v>166</v>
      </c>
      <c r="D269" s="100" t="s">
        <v>17</v>
      </c>
      <c r="E269" s="100" t="s">
        <v>105</v>
      </c>
      <c r="F269" s="100" t="s">
        <v>149</v>
      </c>
      <c r="G269" s="100"/>
      <c r="H269" s="100"/>
      <c r="I269" s="100"/>
      <c r="J269" s="101">
        <f>J270</f>
        <v>0</v>
      </c>
      <c r="K269" s="101">
        <f>K270</f>
        <v>0</v>
      </c>
      <c r="L269" s="116">
        <v>0</v>
      </c>
    </row>
    <row r="270" spans="1:12" ht="42" customHeight="1" x14ac:dyDescent="0.2">
      <c r="A270" s="102" t="s">
        <v>238</v>
      </c>
      <c r="B270" s="100" t="s">
        <v>236</v>
      </c>
      <c r="C270" s="100" t="s">
        <v>166</v>
      </c>
      <c r="D270" s="100" t="s">
        <v>17</v>
      </c>
      <c r="E270" s="100" t="s">
        <v>105</v>
      </c>
      <c r="F270" s="100" t="s">
        <v>11</v>
      </c>
      <c r="G270" s="100"/>
      <c r="H270" s="100"/>
      <c r="I270" s="100"/>
      <c r="J270" s="101">
        <f t="shared" ref="J270:J271" si="96">J271</f>
        <v>0</v>
      </c>
      <c r="K270" s="101">
        <f>K271</f>
        <v>0</v>
      </c>
      <c r="L270" s="116">
        <v>0</v>
      </c>
    </row>
    <row r="271" spans="1:12" ht="1.5" customHeight="1" x14ac:dyDescent="0.2">
      <c r="A271" s="102" t="s">
        <v>244</v>
      </c>
      <c r="B271" s="100" t="s">
        <v>236</v>
      </c>
      <c r="C271" s="100" t="s">
        <v>166</v>
      </c>
      <c r="D271" s="100" t="s">
        <v>17</v>
      </c>
      <c r="E271" s="100" t="s">
        <v>105</v>
      </c>
      <c r="F271" s="100" t="s">
        <v>11</v>
      </c>
      <c r="G271" s="100" t="s">
        <v>108</v>
      </c>
      <c r="H271" s="100"/>
      <c r="I271" s="100"/>
      <c r="J271" s="101">
        <f t="shared" si="96"/>
        <v>0</v>
      </c>
      <c r="K271" s="101">
        <f t="shared" ref="K271" si="97">K272</f>
        <v>0</v>
      </c>
      <c r="L271" s="116">
        <v>0</v>
      </c>
    </row>
    <row r="272" spans="1:12" ht="42" customHeight="1" x14ac:dyDescent="0.2">
      <c r="A272" s="105" t="s">
        <v>488</v>
      </c>
      <c r="B272" s="100" t="s">
        <v>236</v>
      </c>
      <c r="C272" s="100" t="s">
        <v>166</v>
      </c>
      <c r="D272" s="100" t="s">
        <v>17</v>
      </c>
      <c r="E272" s="100" t="s">
        <v>105</v>
      </c>
      <c r="F272" s="100" t="s">
        <v>11</v>
      </c>
      <c r="G272" s="100" t="s">
        <v>108</v>
      </c>
      <c r="H272" s="100" t="s">
        <v>487</v>
      </c>
      <c r="I272" s="103"/>
      <c r="J272" s="101">
        <f t="shared" ref="J272:K273" si="98">J273</f>
        <v>0</v>
      </c>
      <c r="K272" s="101">
        <f t="shared" si="98"/>
        <v>0</v>
      </c>
      <c r="L272" s="116">
        <v>0</v>
      </c>
    </row>
    <row r="273" spans="1:12" ht="0.75" customHeight="1" x14ac:dyDescent="0.2">
      <c r="A273" s="99" t="s">
        <v>222</v>
      </c>
      <c r="B273" s="100" t="s">
        <v>236</v>
      </c>
      <c r="C273" s="100" t="s">
        <v>166</v>
      </c>
      <c r="D273" s="100" t="s">
        <v>17</v>
      </c>
      <c r="E273" s="100" t="s">
        <v>105</v>
      </c>
      <c r="F273" s="100" t="s">
        <v>11</v>
      </c>
      <c r="G273" s="100" t="s">
        <v>108</v>
      </c>
      <c r="H273" s="100" t="s">
        <v>487</v>
      </c>
      <c r="I273" s="100" t="s">
        <v>219</v>
      </c>
      <c r="J273" s="101">
        <f t="shared" si="98"/>
        <v>0</v>
      </c>
      <c r="K273" s="101">
        <f t="shared" si="98"/>
        <v>0</v>
      </c>
      <c r="L273" s="116">
        <v>0</v>
      </c>
    </row>
    <row r="274" spans="1:12" ht="0.75" customHeight="1" x14ac:dyDescent="0.2">
      <c r="A274" s="99" t="s">
        <v>246</v>
      </c>
      <c r="B274" s="100" t="s">
        <v>236</v>
      </c>
      <c r="C274" s="100" t="s">
        <v>166</v>
      </c>
      <c r="D274" s="100" t="s">
        <v>17</v>
      </c>
      <c r="E274" s="100" t="s">
        <v>105</v>
      </c>
      <c r="F274" s="100" t="s">
        <v>11</v>
      </c>
      <c r="G274" s="100" t="s">
        <v>108</v>
      </c>
      <c r="H274" s="100" t="s">
        <v>487</v>
      </c>
      <c r="I274" s="100" t="s">
        <v>242</v>
      </c>
      <c r="J274" s="101">
        <v>0</v>
      </c>
      <c r="K274" s="101">
        <v>0</v>
      </c>
      <c r="L274" s="116">
        <v>0</v>
      </c>
    </row>
    <row r="275" spans="1:12" ht="25.5" x14ac:dyDescent="0.2">
      <c r="A275" s="102" t="s">
        <v>152</v>
      </c>
      <c r="B275" s="100" t="s">
        <v>236</v>
      </c>
      <c r="C275" s="100" t="s">
        <v>166</v>
      </c>
      <c r="D275" s="100" t="s">
        <v>17</v>
      </c>
      <c r="E275" s="100" t="s">
        <v>148</v>
      </c>
      <c r="F275" s="100" t="s">
        <v>149</v>
      </c>
      <c r="G275" s="100"/>
      <c r="H275" s="100"/>
      <c r="I275" s="100"/>
      <c r="J275" s="101">
        <f>J276</f>
        <v>2062.2999999999997</v>
      </c>
      <c r="K275" s="101">
        <f t="shared" ref="K275:K278" si="99">K276</f>
        <v>0</v>
      </c>
      <c r="L275" s="116">
        <f t="shared" si="70"/>
        <v>0</v>
      </c>
    </row>
    <row r="276" spans="1:12" ht="42.75" customHeight="1" x14ac:dyDescent="0.2">
      <c r="A276" s="102" t="s">
        <v>153</v>
      </c>
      <c r="B276" s="100" t="s">
        <v>236</v>
      </c>
      <c r="C276" s="100" t="s">
        <v>166</v>
      </c>
      <c r="D276" s="100" t="s">
        <v>17</v>
      </c>
      <c r="E276" s="100" t="s">
        <v>148</v>
      </c>
      <c r="F276" s="100" t="s">
        <v>8</v>
      </c>
      <c r="G276" s="100" t="s">
        <v>150</v>
      </c>
      <c r="H276" s="100"/>
      <c r="I276" s="100"/>
      <c r="J276" s="101">
        <f>J277+J284</f>
        <v>2062.2999999999997</v>
      </c>
      <c r="K276" s="101">
        <f>K277+K284</f>
        <v>0</v>
      </c>
      <c r="L276" s="116">
        <f t="shared" si="70"/>
        <v>0</v>
      </c>
    </row>
    <row r="277" spans="1:12" ht="38.25" customHeight="1" x14ac:dyDescent="0.2">
      <c r="A277" s="102" t="s">
        <v>249</v>
      </c>
      <c r="B277" s="100" t="s">
        <v>236</v>
      </c>
      <c r="C277" s="100" t="s">
        <v>166</v>
      </c>
      <c r="D277" s="100" t="s">
        <v>17</v>
      </c>
      <c r="E277" s="100" t="s">
        <v>148</v>
      </c>
      <c r="F277" s="100" t="s">
        <v>8</v>
      </c>
      <c r="G277" s="100" t="s">
        <v>150</v>
      </c>
      <c r="H277" s="100" t="s">
        <v>248</v>
      </c>
      <c r="I277" s="100"/>
      <c r="J277" s="101">
        <f>J278+J280+J282</f>
        <v>2062.2999999999997</v>
      </c>
      <c r="K277" s="101">
        <v>0</v>
      </c>
      <c r="L277" s="116">
        <f t="shared" si="70"/>
        <v>0</v>
      </c>
    </row>
    <row r="278" spans="1:12" ht="63.75" customHeight="1" x14ac:dyDescent="0.2">
      <c r="A278" s="102" t="s">
        <v>115</v>
      </c>
      <c r="B278" s="100" t="s">
        <v>236</v>
      </c>
      <c r="C278" s="100" t="s">
        <v>166</v>
      </c>
      <c r="D278" s="100" t="s">
        <v>17</v>
      </c>
      <c r="E278" s="100" t="s">
        <v>148</v>
      </c>
      <c r="F278" s="100" t="s">
        <v>8</v>
      </c>
      <c r="G278" s="100" t="s">
        <v>150</v>
      </c>
      <c r="H278" s="100" t="s">
        <v>248</v>
      </c>
      <c r="I278" s="100" t="s">
        <v>114</v>
      </c>
      <c r="J278" s="101">
        <f>J279</f>
        <v>2021.6</v>
      </c>
      <c r="K278" s="101">
        <f t="shared" si="99"/>
        <v>354.4</v>
      </c>
      <c r="L278" s="116">
        <f t="shared" si="70"/>
        <v>17.530668777206174</v>
      </c>
    </row>
    <row r="279" spans="1:12" ht="15" customHeight="1" x14ac:dyDescent="0.2">
      <c r="A279" s="99" t="s">
        <v>165</v>
      </c>
      <c r="B279" s="100" t="s">
        <v>236</v>
      </c>
      <c r="C279" s="100" t="s">
        <v>166</v>
      </c>
      <c r="D279" s="100" t="s">
        <v>17</v>
      </c>
      <c r="E279" s="100" t="s">
        <v>148</v>
      </c>
      <c r="F279" s="100" t="s">
        <v>8</v>
      </c>
      <c r="G279" s="100" t="s">
        <v>150</v>
      </c>
      <c r="H279" s="100" t="s">
        <v>248</v>
      </c>
      <c r="I279" s="100" t="s">
        <v>162</v>
      </c>
      <c r="J279" s="101">
        <v>2021.6</v>
      </c>
      <c r="K279" s="101">
        <v>354.4</v>
      </c>
      <c r="L279" s="116">
        <f t="shared" si="70"/>
        <v>17.530668777206174</v>
      </c>
    </row>
    <row r="280" spans="1:12" ht="25.5" x14ac:dyDescent="0.2">
      <c r="A280" s="99" t="s">
        <v>126</v>
      </c>
      <c r="B280" s="100" t="s">
        <v>236</v>
      </c>
      <c r="C280" s="100" t="s">
        <v>166</v>
      </c>
      <c r="D280" s="100" t="s">
        <v>17</v>
      </c>
      <c r="E280" s="100" t="s">
        <v>148</v>
      </c>
      <c r="F280" s="100" t="s">
        <v>8</v>
      </c>
      <c r="G280" s="100" t="s">
        <v>150</v>
      </c>
      <c r="H280" s="100" t="s">
        <v>248</v>
      </c>
      <c r="I280" s="100" t="s">
        <v>124</v>
      </c>
      <c r="J280" s="101">
        <f>J281</f>
        <v>40.700000000000003</v>
      </c>
      <c r="K280" s="101">
        <f t="shared" ref="K280:K282" si="100">K281</f>
        <v>19.2</v>
      </c>
      <c r="L280" s="116">
        <f t="shared" si="70"/>
        <v>47.174447174447174</v>
      </c>
    </row>
    <row r="281" spans="1:12" ht="25.5" customHeight="1" x14ac:dyDescent="0.2">
      <c r="A281" s="99" t="s">
        <v>127</v>
      </c>
      <c r="B281" s="100" t="s">
        <v>236</v>
      </c>
      <c r="C281" s="100" t="s">
        <v>166</v>
      </c>
      <c r="D281" s="100" t="s">
        <v>17</v>
      </c>
      <c r="E281" s="100" t="s">
        <v>148</v>
      </c>
      <c r="F281" s="100" t="s">
        <v>8</v>
      </c>
      <c r="G281" s="100" t="s">
        <v>150</v>
      </c>
      <c r="H281" s="100" t="s">
        <v>248</v>
      </c>
      <c r="I281" s="100" t="s">
        <v>125</v>
      </c>
      <c r="J281" s="101">
        <v>40.700000000000003</v>
      </c>
      <c r="K281" s="101">
        <v>19.2</v>
      </c>
      <c r="L281" s="116">
        <f t="shared" si="70"/>
        <v>47.174447174447174</v>
      </c>
    </row>
    <row r="282" spans="1:12" ht="15" hidden="1" customHeight="1" x14ac:dyDescent="0.2">
      <c r="A282" s="99" t="s">
        <v>132</v>
      </c>
      <c r="B282" s="100" t="s">
        <v>236</v>
      </c>
      <c r="C282" s="100" t="s">
        <v>166</v>
      </c>
      <c r="D282" s="100" t="s">
        <v>17</v>
      </c>
      <c r="E282" s="100" t="s">
        <v>148</v>
      </c>
      <c r="F282" s="100" t="s">
        <v>8</v>
      </c>
      <c r="G282" s="100" t="s">
        <v>150</v>
      </c>
      <c r="H282" s="100" t="s">
        <v>248</v>
      </c>
      <c r="I282" s="100" t="s">
        <v>130</v>
      </c>
      <c r="J282" s="101">
        <f>J283</f>
        <v>0</v>
      </c>
      <c r="K282" s="101">
        <f t="shared" si="100"/>
        <v>0</v>
      </c>
      <c r="L282" s="116">
        <v>0</v>
      </c>
    </row>
    <row r="283" spans="1:12" ht="1.5" hidden="1" customHeight="1" x14ac:dyDescent="0.2">
      <c r="A283" s="99" t="s">
        <v>133</v>
      </c>
      <c r="B283" s="100" t="s">
        <v>236</v>
      </c>
      <c r="C283" s="100" t="s">
        <v>166</v>
      </c>
      <c r="D283" s="100" t="s">
        <v>17</v>
      </c>
      <c r="E283" s="100" t="s">
        <v>148</v>
      </c>
      <c r="F283" s="100" t="s">
        <v>8</v>
      </c>
      <c r="G283" s="100" t="s">
        <v>150</v>
      </c>
      <c r="H283" s="100" t="s">
        <v>248</v>
      </c>
      <c r="I283" s="100" t="s">
        <v>131</v>
      </c>
      <c r="J283" s="101">
        <v>0</v>
      </c>
      <c r="K283" s="101">
        <v>0</v>
      </c>
      <c r="L283" s="116">
        <v>0</v>
      </c>
    </row>
    <row r="284" spans="1:12" ht="51.75" hidden="1" customHeight="1" x14ac:dyDescent="0.2">
      <c r="A284" s="102" t="s">
        <v>475</v>
      </c>
      <c r="B284" s="100" t="s">
        <v>236</v>
      </c>
      <c r="C284" s="100" t="s">
        <v>166</v>
      </c>
      <c r="D284" s="100" t="s">
        <v>17</v>
      </c>
      <c r="E284" s="100" t="s">
        <v>148</v>
      </c>
      <c r="F284" s="100" t="s">
        <v>8</v>
      </c>
      <c r="G284" s="100" t="s">
        <v>150</v>
      </c>
      <c r="H284" s="100" t="s">
        <v>474</v>
      </c>
      <c r="I284" s="100"/>
      <c r="J284" s="101">
        <f>J285</f>
        <v>0</v>
      </c>
      <c r="K284" s="101">
        <f>K285</f>
        <v>0</v>
      </c>
      <c r="L284" s="116" t="e">
        <f t="shared" ref="L284:L286" si="101">K284/J284*100</f>
        <v>#DIV/0!</v>
      </c>
    </row>
    <row r="285" spans="1:12" ht="66" hidden="1" customHeight="1" x14ac:dyDescent="0.2">
      <c r="A285" s="102" t="s">
        <v>115</v>
      </c>
      <c r="B285" s="100" t="s">
        <v>236</v>
      </c>
      <c r="C285" s="100" t="s">
        <v>166</v>
      </c>
      <c r="D285" s="100" t="s">
        <v>17</v>
      </c>
      <c r="E285" s="100" t="s">
        <v>148</v>
      </c>
      <c r="F285" s="100" t="s">
        <v>8</v>
      </c>
      <c r="G285" s="100" t="s">
        <v>150</v>
      </c>
      <c r="H285" s="100" t="s">
        <v>474</v>
      </c>
      <c r="I285" s="100" t="s">
        <v>114</v>
      </c>
      <c r="J285" s="101">
        <f>J286</f>
        <v>0</v>
      </c>
      <c r="K285" s="101">
        <f t="shared" ref="K285" si="102">K286</f>
        <v>0</v>
      </c>
      <c r="L285" s="116" t="e">
        <f t="shared" si="101"/>
        <v>#DIV/0!</v>
      </c>
    </row>
    <row r="286" spans="1:12" ht="0.75" customHeight="1" x14ac:dyDescent="0.2">
      <c r="A286" s="99" t="s">
        <v>165</v>
      </c>
      <c r="B286" s="100" t="s">
        <v>236</v>
      </c>
      <c r="C286" s="100" t="s">
        <v>166</v>
      </c>
      <c r="D286" s="100" t="s">
        <v>17</v>
      </c>
      <c r="E286" s="100" t="s">
        <v>148</v>
      </c>
      <c r="F286" s="100" t="s">
        <v>8</v>
      </c>
      <c r="G286" s="100" t="s">
        <v>150</v>
      </c>
      <c r="H286" s="100" t="s">
        <v>474</v>
      </c>
      <c r="I286" s="100" t="s">
        <v>162</v>
      </c>
      <c r="J286" s="101"/>
      <c r="K286" s="101"/>
      <c r="L286" s="116" t="e">
        <f t="shared" si="101"/>
        <v>#DIV/0!</v>
      </c>
    </row>
    <row r="287" spans="1:12" x14ac:dyDescent="0.2">
      <c r="A287" s="102" t="s">
        <v>176</v>
      </c>
      <c r="B287" s="100" t="s">
        <v>236</v>
      </c>
      <c r="C287" s="100" t="s">
        <v>118</v>
      </c>
      <c r="D287" s="100"/>
      <c r="E287" s="100"/>
      <c r="F287" s="100"/>
      <c r="G287" s="100"/>
      <c r="H287" s="100"/>
      <c r="I287" s="100"/>
      <c r="J287" s="101">
        <f t="shared" ref="J287:J292" si="103">J288</f>
        <v>6398.1</v>
      </c>
      <c r="K287" s="101">
        <f t="shared" ref="K287:K292" si="104">K288</f>
        <v>2502.1</v>
      </c>
      <c r="L287" s="116">
        <f t="shared" si="70"/>
        <v>39.106922367577873</v>
      </c>
    </row>
    <row r="288" spans="1:12" x14ac:dyDescent="0.2">
      <c r="A288" s="102" t="s">
        <v>192</v>
      </c>
      <c r="B288" s="100" t="s">
        <v>236</v>
      </c>
      <c r="C288" s="100" t="s">
        <v>118</v>
      </c>
      <c r="D288" s="100" t="s">
        <v>191</v>
      </c>
      <c r="E288" s="100"/>
      <c r="F288" s="100"/>
      <c r="G288" s="100"/>
      <c r="H288" s="100"/>
      <c r="I288" s="100"/>
      <c r="J288" s="101">
        <f t="shared" si="103"/>
        <v>6398.1</v>
      </c>
      <c r="K288" s="101">
        <f t="shared" si="104"/>
        <v>2502.1</v>
      </c>
      <c r="L288" s="116">
        <f t="shared" si="70"/>
        <v>39.106922367577873</v>
      </c>
    </row>
    <row r="289" spans="1:12" ht="25.5" x14ac:dyDescent="0.2">
      <c r="A289" s="102" t="s">
        <v>152</v>
      </c>
      <c r="B289" s="100" t="s">
        <v>236</v>
      </c>
      <c r="C289" s="100" t="s">
        <v>118</v>
      </c>
      <c r="D289" s="100" t="s">
        <v>191</v>
      </c>
      <c r="E289" s="100" t="s">
        <v>148</v>
      </c>
      <c r="F289" s="100" t="s">
        <v>149</v>
      </c>
      <c r="G289" s="100"/>
      <c r="H289" s="100"/>
      <c r="I289" s="100"/>
      <c r="J289" s="101">
        <f t="shared" si="103"/>
        <v>6398.1</v>
      </c>
      <c r="K289" s="101">
        <f t="shared" si="104"/>
        <v>2502.1</v>
      </c>
      <c r="L289" s="116">
        <f t="shared" si="70"/>
        <v>39.106922367577873</v>
      </c>
    </row>
    <row r="290" spans="1:12" ht="38.25" x14ac:dyDescent="0.2">
      <c r="A290" s="102" t="s">
        <v>153</v>
      </c>
      <c r="B290" s="100" t="s">
        <v>236</v>
      </c>
      <c r="C290" s="100" t="s">
        <v>118</v>
      </c>
      <c r="D290" s="100" t="s">
        <v>191</v>
      </c>
      <c r="E290" s="100" t="s">
        <v>148</v>
      </c>
      <c r="F290" s="100" t="s">
        <v>8</v>
      </c>
      <c r="G290" s="100" t="s">
        <v>150</v>
      </c>
      <c r="H290" s="100"/>
      <c r="I290" s="100"/>
      <c r="J290" s="101">
        <f t="shared" si="103"/>
        <v>6398.1</v>
      </c>
      <c r="K290" s="101">
        <f t="shared" si="104"/>
        <v>2502.1</v>
      </c>
      <c r="L290" s="116">
        <f t="shared" si="70"/>
        <v>39.106922367577873</v>
      </c>
    </row>
    <row r="291" spans="1:12" ht="177.75" customHeight="1" x14ac:dyDescent="0.2">
      <c r="A291" s="102" t="s">
        <v>253</v>
      </c>
      <c r="B291" s="100" t="s">
        <v>236</v>
      </c>
      <c r="C291" s="100" t="s">
        <v>118</v>
      </c>
      <c r="D291" s="100" t="s">
        <v>191</v>
      </c>
      <c r="E291" s="100" t="s">
        <v>148</v>
      </c>
      <c r="F291" s="100" t="s">
        <v>8</v>
      </c>
      <c r="G291" s="100" t="s">
        <v>150</v>
      </c>
      <c r="H291" s="100" t="s">
        <v>250</v>
      </c>
      <c r="I291" s="100"/>
      <c r="J291" s="101">
        <f t="shared" si="103"/>
        <v>6398.1</v>
      </c>
      <c r="K291" s="101">
        <f t="shared" si="104"/>
        <v>2502.1</v>
      </c>
      <c r="L291" s="116">
        <f t="shared" si="70"/>
        <v>39.106922367577873</v>
      </c>
    </row>
    <row r="292" spans="1:12" x14ac:dyDescent="0.2">
      <c r="A292" s="99" t="s">
        <v>254</v>
      </c>
      <c r="B292" s="100" t="s">
        <v>236</v>
      </c>
      <c r="C292" s="100" t="s">
        <v>118</v>
      </c>
      <c r="D292" s="100" t="s">
        <v>191</v>
      </c>
      <c r="E292" s="100" t="s">
        <v>148</v>
      </c>
      <c r="F292" s="100" t="s">
        <v>8</v>
      </c>
      <c r="G292" s="100" t="s">
        <v>150</v>
      </c>
      <c r="H292" s="100" t="s">
        <v>250</v>
      </c>
      <c r="I292" s="100" t="s">
        <v>251</v>
      </c>
      <c r="J292" s="101">
        <f t="shared" si="103"/>
        <v>6398.1</v>
      </c>
      <c r="K292" s="101">
        <f t="shared" si="104"/>
        <v>2502.1</v>
      </c>
      <c r="L292" s="116">
        <f t="shared" si="70"/>
        <v>39.106922367577873</v>
      </c>
    </row>
    <row r="293" spans="1:12" x14ac:dyDescent="0.2">
      <c r="A293" s="99" t="s">
        <v>84</v>
      </c>
      <c r="B293" s="100" t="s">
        <v>236</v>
      </c>
      <c r="C293" s="100" t="s">
        <v>118</v>
      </c>
      <c r="D293" s="100" t="s">
        <v>191</v>
      </c>
      <c r="E293" s="100" t="s">
        <v>148</v>
      </c>
      <c r="F293" s="100" t="s">
        <v>8</v>
      </c>
      <c r="G293" s="100" t="s">
        <v>150</v>
      </c>
      <c r="H293" s="100" t="s">
        <v>250</v>
      </c>
      <c r="I293" s="100" t="s">
        <v>252</v>
      </c>
      <c r="J293" s="101">
        <v>6398.1</v>
      </c>
      <c r="K293" s="101">
        <v>2502.1</v>
      </c>
      <c r="L293" s="116">
        <f t="shared" ref="L293:L385" si="105">K293/J293*100</f>
        <v>39.106922367577873</v>
      </c>
    </row>
    <row r="294" spans="1:12" ht="15" customHeight="1" x14ac:dyDescent="0.2">
      <c r="A294" s="102" t="s">
        <v>490</v>
      </c>
      <c r="B294" s="100" t="s">
        <v>236</v>
      </c>
      <c r="C294" s="100" t="s">
        <v>155</v>
      </c>
      <c r="D294" s="100"/>
      <c r="E294" s="100"/>
      <c r="F294" s="100"/>
      <c r="G294" s="100"/>
      <c r="H294" s="100"/>
      <c r="I294" s="100"/>
      <c r="J294" s="101">
        <f>J302</f>
        <v>12336.3</v>
      </c>
      <c r="K294" s="101">
        <f>K295+K302</f>
        <v>5845.9</v>
      </c>
      <c r="L294" s="116">
        <f t="shared" si="105"/>
        <v>47.387790504446222</v>
      </c>
    </row>
    <row r="295" spans="1:12" x14ac:dyDescent="0.2">
      <c r="A295" s="102" t="s">
        <v>491</v>
      </c>
      <c r="B295" s="100" t="s">
        <v>236</v>
      </c>
      <c r="C295" s="100" t="s">
        <v>155</v>
      </c>
      <c r="D295" s="100" t="s">
        <v>108</v>
      </c>
      <c r="E295" s="100"/>
      <c r="F295" s="100"/>
      <c r="G295" s="100"/>
      <c r="H295" s="100"/>
      <c r="I295" s="100"/>
      <c r="J295" s="101">
        <f t="shared" ref="J295:J300" si="106">J296</f>
        <v>0</v>
      </c>
      <c r="K295" s="101">
        <f t="shared" ref="K295:K300" si="107">K296</f>
        <v>0</v>
      </c>
      <c r="L295" s="116">
        <v>0</v>
      </c>
    </row>
    <row r="296" spans="1:12" ht="51" x14ac:dyDescent="0.2">
      <c r="A296" s="102" t="s">
        <v>282</v>
      </c>
      <c r="B296" s="100" t="s">
        <v>236</v>
      </c>
      <c r="C296" s="100" t="s">
        <v>155</v>
      </c>
      <c r="D296" s="100" t="s">
        <v>108</v>
      </c>
      <c r="E296" s="100" t="s">
        <v>118</v>
      </c>
      <c r="F296" s="100" t="s">
        <v>149</v>
      </c>
      <c r="G296" s="100"/>
      <c r="H296" s="100"/>
      <c r="I296" s="100"/>
      <c r="J296" s="101">
        <f t="shared" si="106"/>
        <v>0</v>
      </c>
      <c r="K296" s="101">
        <f t="shared" si="107"/>
        <v>0</v>
      </c>
      <c r="L296" s="116">
        <v>0</v>
      </c>
    </row>
    <row r="297" spans="1:12" ht="25.5" x14ac:dyDescent="0.2">
      <c r="A297" s="228" t="s">
        <v>492</v>
      </c>
      <c r="B297" s="100" t="s">
        <v>236</v>
      </c>
      <c r="C297" s="100" t="s">
        <v>155</v>
      </c>
      <c r="D297" s="100" t="s">
        <v>108</v>
      </c>
      <c r="E297" s="100" t="s">
        <v>118</v>
      </c>
      <c r="F297" s="100" t="s">
        <v>10</v>
      </c>
      <c r="G297" s="100"/>
      <c r="H297" s="100"/>
      <c r="I297" s="100"/>
      <c r="J297" s="101">
        <f t="shared" si="106"/>
        <v>0</v>
      </c>
      <c r="K297" s="101">
        <f t="shared" si="107"/>
        <v>0</v>
      </c>
      <c r="L297" s="116">
        <v>0</v>
      </c>
    </row>
    <row r="298" spans="1:12" ht="51" x14ac:dyDescent="0.2">
      <c r="A298" s="228" t="s">
        <v>493</v>
      </c>
      <c r="B298" s="100" t="s">
        <v>236</v>
      </c>
      <c r="C298" s="100" t="s">
        <v>155</v>
      </c>
      <c r="D298" s="100" t="s">
        <v>108</v>
      </c>
      <c r="E298" s="100" t="s">
        <v>118</v>
      </c>
      <c r="F298" s="100" t="s">
        <v>10</v>
      </c>
      <c r="G298" s="100" t="s">
        <v>155</v>
      </c>
      <c r="H298" s="100"/>
      <c r="I298" s="100"/>
      <c r="J298" s="101">
        <f t="shared" si="106"/>
        <v>0</v>
      </c>
      <c r="K298" s="101">
        <f t="shared" si="107"/>
        <v>0</v>
      </c>
      <c r="L298" s="116">
        <v>0</v>
      </c>
    </row>
    <row r="299" spans="1:12" ht="0.75" customHeight="1" x14ac:dyDescent="0.2">
      <c r="A299" s="229" t="s">
        <v>494</v>
      </c>
      <c r="B299" s="100" t="s">
        <v>236</v>
      </c>
      <c r="C299" s="100" t="s">
        <v>155</v>
      </c>
      <c r="D299" s="100" t="s">
        <v>108</v>
      </c>
      <c r="E299" s="100" t="s">
        <v>118</v>
      </c>
      <c r="F299" s="100" t="s">
        <v>10</v>
      </c>
      <c r="G299" s="100" t="s">
        <v>155</v>
      </c>
      <c r="H299" s="100" t="s">
        <v>495</v>
      </c>
      <c r="I299" s="100"/>
      <c r="J299" s="101">
        <f t="shared" si="106"/>
        <v>0</v>
      </c>
      <c r="K299" s="101">
        <f t="shared" si="107"/>
        <v>0</v>
      </c>
      <c r="L299" s="116">
        <v>0</v>
      </c>
    </row>
    <row r="300" spans="1:12" ht="0.75" customHeight="1" x14ac:dyDescent="0.2">
      <c r="A300" s="99" t="s">
        <v>222</v>
      </c>
      <c r="B300" s="100" t="s">
        <v>236</v>
      </c>
      <c r="C300" s="100" t="s">
        <v>155</v>
      </c>
      <c r="D300" s="100" t="s">
        <v>108</v>
      </c>
      <c r="E300" s="100" t="s">
        <v>118</v>
      </c>
      <c r="F300" s="100" t="s">
        <v>10</v>
      </c>
      <c r="G300" s="100" t="s">
        <v>155</v>
      </c>
      <c r="H300" s="100" t="s">
        <v>495</v>
      </c>
      <c r="I300" s="100" t="s">
        <v>219</v>
      </c>
      <c r="J300" s="101">
        <f t="shared" si="106"/>
        <v>0</v>
      </c>
      <c r="K300" s="101">
        <f t="shared" si="107"/>
        <v>0</v>
      </c>
      <c r="L300" s="116">
        <v>0</v>
      </c>
    </row>
    <row r="301" spans="1:12" x14ac:dyDescent="0.2">
      <c r="A301" s="99" t="s">
        <v>246</v>
      </c>
      <c r="B301" s="100" t="s">
        <v>236</v>
      </c>
      <c r="C301" s="100" t="s">
        <v>155</v>
      </c>
      <c r="D301" s="100" t="s">
        <v>108</v>
      </c>
      <c r="E301" s="100" t="s">
        <v>118</v>
      </c>
      <c r="F301" s="100" t="s">
        <v>10</v>
      </c>
      <c r="G301" s="100" t="s">
        <v>155</v>
      </c>
      <c r="H301" s="100" t="s">
        <v>495</v>
      </c>
      <c r="I301" s="100" t="s">
        <v>242</v>
      </c>
      <c r="J301" s="101">
        <v>0</v>
      </c>
      <c r="K301" s="101">
        <v>0</v>
      </c>
      <c r="L301" s="116">
        <v>0</v>
      </c>
    </row>
    <row r="302" spans="1:12" x14ac:dyDescent="0.2">
      <c r="A302" s="102" t="s">
        <v>523</v>
      </c>
      <c r="B302" s="100" t="s">
        <v>236</v>
      </c>
      <c r="C302" s="100" t="s">
        <v>155</v>
      </c>
      <c r="D302" s="100" t="s">
        <v>166</v>
      </c>
      <c r="E302" s="100"/>
      <c r="F302" s="100"/>
      <c r="G302" s="100"/>
      <c r="H302" s="100"/>
      <c r="I302" s="100"/>
      <c r="J302" s="101">
        <f t="shared" ref="J302:K307" si="108">J303</f>
        <v>12336.3</v>
      </c>
      <c r="K302" s="101">
        <f t="shared" si="108"/>
        <v>5845.9</v>
      </c>
      <c r="L302" s="116">
        <f t="shared" ref="L302:L308" si="109">K302/J302*100</f>
        <v>47.387790504446222</v>
      </c>
    </row>
    <row r="303" spans="1:12" ht="38.25" x14ac:dyDescent="0.2">
      <c r="A303" s="102" t="s">
        <v>524</v>
      </c>
      <c r="B303" s="100" t="s">
        <v>236</v>
      </c>
      <c r="C303" s="100" t="s">
        <v>155</v>
      </c>
      <c r="D303" s="100" t="s">
        <v>166</v>
      </c>
      <c r="E303" s="100" t="s">
        <v>105</v>
      </c>
      <c r="F303" s="100" t="s">
        <v>149</v>
      </c>
      <c r="G303" s="100"/>
      <c r="H303" s="100"/>
      <c r="I303" s="100"/>
      <c r="J303" s="101">
        <f t="shared" si="108"/>
        <v>12336.3</v>
      </c>
      <c r="K303" s="101">
        <f t="shared" si="108"/>
        <v>5845.9</v>
      </c>
      <c r="L303" s="116">
        <f t="shared" si="109"/>
        <v>47.387790504446222</v>
      </c>
    </row>
    <row r="304" spans="1:12" ht="38.25" x14ac:dyDescent="0.2">
      <c r="A304" s="102" t="s">
        <v>238</v>
      </c>
      <c r="B304" s="100" t="s">
        <v>236</v>
      </c>
      <c r="C304" s="100" t="s">
        <v>155</v>
      </c>
      <c r="D304" s="100" t="s">
        <v>166</v>
      </c>
      <c r="E304" s="100" t="s">
        <v>105</v>
      </c>
      <c r="F304" s="100" t="s">
        <v>11</v>
      </c>
      <c r="G304" s="100"/>
      <c r="H304" s="100"/>
      <c r="I304" s="100"/>
      <c r="J304" s="101">
        <f t="shared" si="108"/>
        <v>12336.3</v>
      </c>
      <c r="K304" s="101">
        <f t="shared" si="108"/>
        <v>5845.9</v>
      </c>
      <c r="L304" s="116">
        <f t="shared" si="109"/>
        <v>47.387790504446222</v>
      </c>
    </row>
    <row r="305" spans="1:12" ht="51" x14ac:dyDescent="0.2">
      <c r="A305" s="102" t="s">
        <v>525</v>
      </c>
      <c r="B305" s="100" t="s">
        <v>236</v>
      </c>
      <c r="C305" s="100" t="s">
        <v>155</v>
      </c>
      <c r="D305" s="100" t="s">
        <v>166</v>
      </c>
      <c r="E305" s="100" t="s">
        <v>105</v>
      </c>
      <c r="F305" s="100" t="s">
        <v>11</v>
      </c>
      <c r="G305" s="100" t="s">
        <v>166</v>
      </c>
      <c r="H305" s="100"/>
      <c r="I305" s="100"/>
      <c r="J305" s="101">
        <f t="shared" si="108"/>
        <v>12336.3</v>
      </c>
      <c r="K305" s="101">
        <f t="shared" si="108"/>
        <v>5845.9</v>
      </c>
      <c r="L305" s="116">
        <f t="shared" si="109"/>
        <v>47.387790504446222</v>
      </c>
    </row>
    <row r="306" spans="1:12" x14ac:dyDescent="0.2">
      <c r="A306" s="105" t="s">
        <v>526</v>
      </c>
      <c r="B306" s="100" t="s">
        <v>236</v>
      </c>
      <c r="C306" s="100" t="s">
        <v>155</v>
      </c>
      <c r="D306" s="100" t="s">
        <v>166</v>
      </c>
      <c r="E306" s="100" t="s">
        <v>105</v>
      </c>
      <c r="F306" s="100" t="s">
        <v>11</v>
      </c>
      <c r="G306" s="100" t="s">
        <v>166</v>
      </c>
      <c r="H306" s="100" t="s">
        <v>527</v>
      </c>
      <c r="I306" s="103"/>
      <c r="J306" s="101">
        <f t="shared" si="108"/>
        <v>12336.3</v>
      </c>
      <c r="K306" s="101">
        <f t="shared" si="108"/>
        <v>5845.9</v>
      </c>
      <c r="L306" s="116">
        <f t="shared" si="109"/>
        <v>47.387790504446222</v>
      </c>
    </row>
    <row r="307" spans="1:12" ht="30" customHeight="1" x14ac:dyDescent="0.2">
      <c r="A307" s="99" t="s">
        <v>222</v>
      </c>
      <c r="B307" s="100" t="s">
        <v>236</v>
      </c>
      <c r="C307" s="100" t="s">
        <v>155</v>
      </c>
      <c r="D307" s="100" t="s">
        <v>166</v>
      </c>
      <c r="E307" s="100" t="s">
        <v>105</v>
      </c>
      <c r="F307" s="100" t="s">
        <v>11</v>
      </c>
      <c r="G307" s="100" t="s">
        <v>166</v>
      </c>
      <c r="H307" s="100" t="s">
        <v>527</v>
      </c>
      <c r="I307" s="100" t="s">
        <v>219</v>
      </c>
      <c r="J307" s="101">
        <f t="shared" si="108"/>
        <v>12336.3</v>
      </c>
      <c r="K307" s="101">
        <f t="shared" si="108"/>
        <v>5845.9</v>
      </c>
      <c r="L307" s="116">
        <f t="shared" si="109"/>
        <v>47.387790504446222</v>
      </c>
    </row>
    <row r="308" spans="1:12" ht="13.5" customHeight="1" x14ac:dyDescent="0.2">
      <c r="A308" s="98" t="s">
        <v>528</v>
      </c>
      <c r="B308" s="100" t="s">
        <v>236</v>
      </c>
      <c r="C308" s="100" t="s">
        <v>155</v>
      </c>
      <c r="D308" s="100" t="s">
        <v>166</v>
      </c>
      <c r="E308" s="100" t="s">
        <v>105</v>
      </c>
      <c r="F308" s="100" t="s">
        <v>11</v>
      </c>
      <c r="G308" s="100" t="s">
        <v>166</v>
      </c>
      <c r="H308" s="100" t="s">
        <v>527</v>
      </c>
      <c r="I308" s="100" t="s">
        <v>529</v>
      </c>
      <c r="J308" s="101">
        <v>12336.3</v>
      </c>
      <c r="K308" s="101">
        <v>5845.9</v>
      </c>
      <c r="L308" s="116">
        <f t="shared" si="109"/>
        <v>47.387790504446222</v>
      </c>
    </row>
    <row r="309" spans="1:12" ht="25.5" x14ac:dyDescent="0.2">
      <c r="A309" s="102" t="s">
        <v>530</v>
      </c>
      <c r="B309" s="100" t="s">
        <v>236</v>
      </c>
      <c r="C309" s="109" t="s">
        <v>155</v>
      </c>
      <c r="D309" s="109" t="s">
        <v>155</v>
      </c>
      <c r="E309" s="109"/>
      <c r="F309" s="109"/>
      <c r="G309" s="109"/>
      <c r="H309" s="109"/>
      <c r="I309" s="109"/>
      <c r="J309" s="101">
        <f>J310</f>
        <v>0</v>
      </c>
      <c r="K309" s="101">
        <f>K310</f>
        <v>0</v>
      </c>
      <c r="L309" s="116">
        <v>0</v>
      </c>
    </row>
    <row r="310" spans="1:12" ht="1.5" customHeight="1" x14ac:dyDescent="0.2">
      <c r="A310" s="102" t="s">
        <v>178</v>
      </c>
      <c r="B310" s="100" t="s">
        <v>236</v>
      </c>
      <c r="C310" s="109" t="s">
        <v>155</v>
      </c>
      <c r="D310" s="109" t="s">
        <v>155</v>
      </c>
      <c r="E310" s="109" t="s">
        <v>171</v>
      </c>
      <c r="F310" s="109" t="s">
        <v>149</v>
      </c>
      <c r="G310" s="109"/>
      <c r="H310" s="109"/>
      <c r="I310" s="109"/>
      <c r="J310" s="101">
        <f t="shared" ref="J310:J314" si="110">J311</f>
        <v>0</v>
      </c>
      <c r="K310" s="101">
        <f t="shared" ref="K310:K314" si="111">K311</f>
        <v>0</v>
      </c>
      <c r="L310" s="116">
        <v>0</v>
      </c>
    </row>
    <row r="311" spans="1:12" ht="38.25" x14ac:dyDescent="0.2">
      <c r="A311" s="102" t="s">
        <v>195</v>
      </c>
      <c r="B311" s="100" t="s">
        <v>236</v>
      </c>
      <c r="C311" s="109" t="s">
        <v>155</v>
      </c>
      <c r="D311" s="109" t="s">
        <v>155</v>
      </c>
      <c r="E311" s="109" t="s">
        <v>171</v>
      </c>
      <c r="F311" s="109" t="s">
        <v>8</v>
      </c>
      <c r="G311" s="109"/>
      <c r="H311" s="109"/>
      <c r="I311" s="109"/>
      <c r="J311" s="101">
        <f t="shared" si="110"/>
        <v>0</v>
      </c>
      <c r="K311" s="101">
        <f t="shared" si="111"/>
        <v>0</v>
      </c>
      <c r="L311" s="116">
        <v>0</v>
      </c>
    </row>
    <row r="312" spans="1:12" ht="51" x14ac:dyDescent="0.2">
      <c r="A312" s="98" t="s">
        <v>531</v>
      </c>
      <c r="B312" s="100" t="s">
        <v>236</v>
      </c>
      <c r="C312" s="109" t="s">
        <v>155</v>
      </c>
      <c r="D312" s="109" t="s">
        <v>155</v>
      </c>
      <c r="E312" s="109" t="s">
        <v>171</v>
      </c>
      <c r="F312" s="109" t="s">
        <v>8</v>
      </c>
      <c r="G312" s="109" t="s">
        <v>118</v>
      </c>
      <c r="H312" s="109"/>
      <c r="I312" s="242"/>
      <c r="J312" s="101">
        <f t="shared" si="110"/>
        <v>0</v>
      </c>
      <c r="K312" s="101">
        <f t="shared" si="111"/>
        <v>0</v>
      </c>
      <c r="L312" s="116">
        <v>0</v>
      </c>
    </row>
    <row r="313" spans="1:12" ht="51" x14ac:dyDescent="0.2">
      <c r="A313" s="102" t="s">
        <v>532</v>
      </c>
      <c r="B313" s="100" t="s">
        <v>236</v>
      </c>
      <c r="C313" s="109" t="s">
        <v>155</v>
      </c>
      <c r="D313" s="109" t="s">
        <v>155</v>
      </c>
      <c r="E313" s="109" t="s">
        <v>171</v>
      </c>
      <c r="F313" s="109" t="s">
        <v>8</v>
      </c>
      <c r="G313" s="109" t="s">
        <v>118</v>
      </c>
      <c r="H313" s="109" t="s">
        <v>533</v>
      </c>
      <c r="I313" s="242"/>
      <c r="J313" s="101">
        <f t="shared" si="110"/>
        <v>0</v>
      </c>
      <c r="K313" s="101">
        <f t="shared" si="111"/>
        <v>0</v>
      </c>
      <c r="L313" s="116">
        <v>0</v>
      </c>
    </row>
    <row r="314" spans="1:12" ht="25.5" x14ac:dyDescent="0.2">
      <c r="A314" s="99" t="s">
        <v>199</v>
      </c>
      <c r="B314" s="100" t="s">
        <v>236</v>
      </c>
      <c r="C314" s="109" t="s">
        <v>155</v>
      </c>
      <c r="D314" s="109" t="s">
        <v>155</v>
      </c>
      <c r="E314" s="109" t="s">
        <v>171</v>
      </c>
      <c r="F314" s="109" t="s">
        <v>8</v>
      </c>
      <c r="G314" s="109" t="s">
        <v>118</v>
      </c>
      <c r="H314" s="109" t="s">
        <v>533</v>
      </c>
      <c r="I314" s="109" t="s">
        <v>197</v>
      </c>
      <c r="J314" s="101">
        <f t="shared" si="110"/>
        <v>0</v>
      </c>
      <c r="K314" s="101">
        <f t="shared" si="111"/>
        <v>0</v>
      </c>
      <c r="L314" s="116">
        <v>0</v>
      </c>
    </row>
    <row r="315" spans="1:12" ht="96.75" customHeight="1" x14ac:dyDescent="0.2">
      <c r="A315" s="157" t="s">
        <v>534</v>
      </c>
      <c r="B315" s="100" t="s">
        <v>236</v>
      </c>
      <c r="C315" s="109" t="s">
        <v>155</v>
      </c>
      <c r="D315" s="109" t="s">
        <v>155</v>
      </c>
      <c r="E315" s="109" t="s">
        <v>171</v>
      </c>
      <c r="F315" s="109" t="s">
        <v>8</v>
      </c>
      <c r="G315" s="109" t="s">
        <v>118</v>
      </c>
      <c r="H315" s="109" t="s">
        <v>533</v>
      </c>
      <c r="I315" s="109" t="s">
        <v>535</v>
      </c>
      <c r="J315" s="101">
        <v>0</v>
      </c>
      <c r="K315" s="101">
        <v>0</v>
      </c>
      <c r="L315" s="116">
        <v>0</v>
      </c>
    </row>
    <row r="316" spans="1:12" x14ac:dyDescent="0.2">
      <c r="A316" s="102" t="s">
        <v>204</v>
      </c>
      <c r="B316" s="100" t="s">
        <v>236</v>
      </c>
      <c r="C316" s="100" t="s">
        <v>201</v>
      </c>
      <c r="D316" s="100"/>
      <c r="E316" s="100"/>
      <c r="F316" s="100"/>
      <c r="G316" s="100"/>
      <c r="H316" s="100"/>
      <c r="I316" s="100"/>
      <c r="J316" s="101">
        <f>J317+J332+J344</f>
        <v>8662.1</v>
      </c>
      <c r="K316" s="101">
        <f>K317+K332+K344</f>
        <v>1544.4</v>
      </c>
      <c r="L316" s="116">
        <f t="shared" si="105"/>
        <v>17.829394719525286</v>
      </c>
    </row>
    <row r="317" spans="1:12" x14ac:dyDescent="0.2">
      <c r="A317" s="102" t="s">
        <v>257</v>
      </c>
      <c r="B317" s="100" t="s">
        <v>236</v>
      </c>
      <c r="C317" s="100" t="s">
        <v>201</v>
      </c>
      <c r="D317" s="100" t="s">
        <v>108</v>
      </c>
      <c r="E317" s="100"/>
      <c r="F317" s="100"/>
      <c r="G317" s="100"/>
      <c r="H317" s="100"/>
      <c r="I317" s="100"/>
      <c r="J317" s="101">
        <f>J318</f>
        <v>6793.2</v>
      </c>
      <c r="K317" s="101">
        <f t="shared" ref="K317:K322" si="112">K318</f>
        <v>1272.2</v>
      </c>
      <c r="L317" s="116">
        <f t="shared" si="105"/>
        <v>18.727551080492258</v>
      </c>
    </row>
    <row r="318" spans="1:12" ht="39" customHeight="1" x14ac:dyDescent="0.2">
      <c r="A318" s="102" t="s">
        <v>259</v>
      </c>
      <c r="B318" s="100" t="s">
        <v>236</v>
      </c>
      <c r="C318" s="100" t="s">
        <v>201</v>
      </c>
      <c r="D318" s="100" t="s">
        <v>108</v>
      </c>
      <c r="E318" s="100" t="s">
        <v>108</v>
      </c>
      <c r="F318" s="100" t="s">
        <v>149</v>
      </c>
      <c r="G318" s="100"/>
      <c r="H318" s="100"/>
      <c r="I318" s="100"/>
      <c r="J318" s="101">
        <f>J319</f>
        <v>6793.2</v>
      </c>
      <c r="K318" s="101">
        <f t="shared" si="112"/>
        <v>1272.2</v>
      </c>
      <c r="L318" s="116">
        <f t="shared" si="105"/>
        <v>18.727551080492258</v>
      </c>
    </row>
    <row r="319" spans="1:12" ht="39.75" customHeight="1" x14ac:dyDescent="0.2">
      <c r="A319" s="102" t="s">
        <v>260</v>
      </c>
      <c r="B319" s="100" t="s">
        <v>236</v>
      </c>
      <c r="C319" s="100" t="s">
        <v>201</v>
      </c>
      <c r="D319" s="100" t="s">
        <v>108</v>
      </c>
      <c r="E319" s="100" t="s">
        <v>108</v>
      </c>
      <c r="F319" s="100" t="s">
        <v>9</v>
      </c>
      <c r="G319" s="100"/>
      <c r="H319" s="100"/>
      <c r="I319" s="100"/>
      <c r="J319" s="101">
        <f>J320+J324+J328</f>
        <v>6793.2</v>
      </c>
      <c r="K319" s="101">
        <f>K320+K324+K328</f>
        <v>1272.2</v>
      </c>
      <c r="L319" s="116">
        <f t="shared" si="105"/>
        <v>18.727551080492258</v>
      </c>
    </row>
    <row r="320" spans="1:12" ht="70.5" customHeight="1" x14ac:dyDescent="0.2">
      <c r="A320" s="102" t="s">
        <v>261</v>
      </c>
      <c r="B320" s="100" t="s">
        <v>236</v>
      </c>
      <c r="C320" s="100" t="s">
        <v>201</v>
      </c>
      <c r="D320" s="100" t="s">
        <v>108</v>
      </c>
      <c r="E320" s="100" t="s">
        <v>108</v>
      </c>
      <c r="F320" s="100" t="s">
        <v>9</v>
      </c>
      <c r="G320" s="100" t="s">
        <v>166</v>
      </c>
      <c r="H320" s="100"/>
      <c r="I320" s="100"/>
      <c r="J320" s="101">
        <f>J321</f>
        <v>3865.8</v>
      </c>
      <c r="K320" s="101">
        <f t="shared" si="112"/>
        <v>660.5</v>
      </c>
      <c r="L320" s="116">
        <f t="shared" si="105"/>
        <v>17.085726111024886</v>
      </c>
    </row>
    <row r="321" spans="1:12" ht="51" customHeight="1" x14ac:dyDescent="0.2">
      <c r="A321" s="102" t="s">
        <v>258</v>
      </c>
      <c r="B321" s="100" t="s">
        <v>236</v>
      </c>
      <c r="C321" s="100" t="s">
        <v>201</v>
      </c>
      <c r="D321" s="100" t="s">
        <v>108</v>
      </c>
      <c r="E321" s="100" t="s">
        <v>108</v>
      </c>
      <c r="F321" s="100" t="s">
        <v>9</v>
      </c>
      <c r="G321" s="100" t="s">
        <v>166</v>
      </c>
      <c r="H321" s="100" t="s">
        <v>256</v>
      </c>
      <c r="I321" s="100"/>
      <c r="J321" s="101">
        <f>J322</f>
        <v>3865.8</v>
      </c>
      <c r="K321" s="101">
        <f t="shared" si="112"/>
        <v>660.5</v>
      </c>
      <c r="L321" s="116">
        <f t="shared" si="105"/>
        <v>17.085726111024886</v>
      </c>
    </row>
    <row r="322" spans="1:12" ht="29.25" customHeight="1" x14ac:dyDescent="0.2">
      <c r="A322" s="99" t="s">
        <v>222</v>
      </c>
      <c r="B322" s="100" t="s">
        <v>236</v>
      </c>
      <c r="C322" s="100" t="s">
        <v>201</v>
      </c>
      <c r="D322" s="100" t="s">
        <v>108</v>
      </c>
      <c r="E322" s="100" t="s">
        <v>108</v>
      </c>
      <c r="F322" s="100" t="s">
        <v>9</v>
      </c>
      <c r="G322" s="100" t="s">
        <v>166</v>
      </c>
      <c r="H322" s="100" t="s">
        <v>256</v>
      </c>
      <c r="I322" s="100" t="s">
        <v>219</v>
      </c>
      <c r="J322" s="101">
        <f>J323</f>
        <v>3865.8</v>
      </c>
      <c r="K322" s="101">
        <f t="shared" si="112"/>
        <v>660.5</v>
      </c>
      <c r="L322" s="116">
        <f t="shared" si="105"/>
        <v>17.085726111024886</v>
      </c>
    </row>
    <row r="323" spans="1:12" x14ac:dyDescent="0.2">
      <c r="A323" s="99" t="s">
        <v>246</v>
      </c>
      <c r="B323" s="100" t="s">
        <v>236</v>
      </c>
      <c r="C323" s="100" t="s">
        <v>201</v>
      </c>
      <c r="D323" s="100" t="s">
        <v>108</v>
      </c>
      <c r="E323" s="100" t="s">
        <v>108</v>
      </c>
      <c r="F323" s="100" t="s">
        <v>9</v>
      </c>
      <c r="G323" s="100" t="s">
        <v>166</v>
      </c>
      <c r="H323" s="100" t="s">
        <v>256</v>
      </c>
      <c r="I323" s="100" t="s">
        <v>242</v>
      </c>
      <c r="J323" s="101">
        <v>3865.8</v>
      </c>
      <c r="K323" s="101">
        <v>660.5</v>
      </c>
      <c r="L323" s="116">
        <f t="shared" si="105"/>
        <v>17.085726111024886</v>
      </c>
    </row>
    <row r="324" spans="1:12" ht="25.5" x14ac:dyDescent="0.2">
      <c r="A324" s="102" t="s">
        <v>263</v>
      </c>
      <c r="B324" s="100" t="s">
        <v>236</v>
      </c>
      <c r="C324" s="100" t="s">
        <v>201</v>
      </c>
      <c r="D324" s="100" t="s">
        <v>108</v>
      </c>
      <c r="E324" s="100" t="s">
        <v>108</v>
      </c>
      <c r="F324" s="100" t="s">
        <v>9</v>
      </c>
      <c r="G324" s="100" t="s">
        <v>118</v>
      </c>
      <c r="H324" s="100"/>
      <c r="I324" s="100"/>
      <c r="J324" s="101">
        <f>J325</f>
        <v>2358.1</v>
      </c>
      <c r="K324" s="101">
        <f t="shared" ref="K324:K330" si="113">K325</f>
        <v>474.9</v>
      </c>
      <c r="L324" s="116">
        <f t="shared" si="105"/>
        <v>20.139095034137654</v>
      </c>
    </row>
    <row r="325" spans="1:12" ht="53.25" customHeight="1" x14ac:dyDescent="0.2">
      <c r="A325" s="102" t="s">
        <v>264</v>
      </c>
      <c r="B325" s="100" t="s">
        <v>236</v>
      </c>
      <c r="C325" s="100" t="s">
        <v>201</v>
      </c>
      <c r="D325" s="100" t="s">
        <v>108</v>
      </c>
      <c r="E325" s="100" t="s">
        <v>108</v>
      </c>
      <c r="F325" s="100" t="s">
        <v>9</v>
      </c>
      <c r="G325" s="100" t="s">
        <v>118</v>
      </c>
      <c r="H325" s="100" t="s">
        <v>262</v>
      </c>
      <c r="I325" s="100"/>
      <c r="J325" s="101">
        <f>J326</f>
        <v>2358.1</v>
      </c>
      <c r="K325" s="101">
        <f t="shared" si="113"/>
        <v>474.9</v>
      </c>
      <c r="L325" s="116">
        <f t="shared" si="105"/>
        <v>20.139095034137654</v>
      </c>
    </row>
    <row r="326" spans="1:12" ht="27.75" customHeight="1" x14ac:dyDescent="0.2">
      <c r="A326" s="99" t="s">
        <v>222</v>
      </c>
      <c r="B326" s="100" t="s">
        <v>236</v>
      </c>
      <c r="C326" s="100" t="s">
        <v>201</v>
      </c>
      <c r="D326" s="100" t="s">
        <v>108</v>
      </c>
      <c r="E326" s="100" t="s">
        <v>108</v>
      </c>
      <c r="F326" s="100" t="s">
        <v>9</v>
      </c>
      <c r="G326" s="100" t="s">
        <v>118</v>
      </c>
      <c r="H326" s="100" t="s">
        <v>262</v>
      </c>
      <c r="I326" s="100" t="s">
        <v>219</v>
      </c>
      <c r="J326" s="101">
        <f>J327</f>
        <v>2358.1</v>
      </c>
      <c r="K326" s="101">
        <f t="shared" si="113"/>
        <v>474.9</v>
      </c>
      <c r="L326" s="116">
        <f t="shared" si="105"/>
        <v>20.139095034137654</v>
      </c>
    </row>
    <row r="327" spans="1:12" ht="12" customHeight="1" x14ac:dyDescent="0.2">
      <c r="A327" s="99" t="s">
        <v>246</v>
      </c>
      <c r="B327" s="100" t="s">
        <v>236</v>
      </c>
      <c r="C327" s="100" t="s">
        <v>201</v>
      </c>
      <c r="D327" s="100" t="s">
        <v>108</v>
      </c>
      <c r="E327" s="100" t="s">
        <v>108</v>
      </c>
      <c r="F327" s="100" t="s">
        <v>9</v>
      </c>
      <c r="G327" s="100" t="s">
        <v>118</v>
      </c>
      <c r="H327" s="100" t="s">
        <v>262</v>
      </c>
      <c r="I327" s="100" t="s">
        <v>242</v>
      </c>
      <c r="J327" s="101">
        <v>2358.1</v>
      </c>
      <c r="K327" s="101">
        <v>474.9</v>
      </c>
      <c r="L327" s="116">
        <f t="shared" si="105"/>
        <v>20.139095034137654</v>
      </c>
    </row>
    <row r="328" spans="1:12" ht="27.75" customHeight="1" x14ac:dyDescent="0.2">
      <c r="A328" s="102" t="s">
        <v>507</v>
      </c>
      <c r="B328" s="100" t="s">
        <v>236</v>
      </c>
      <c r="C328" s="100" t="s">
        <v>201</v>
      </c>
      <c r="D328" s="100" t="s">
        <v>108</v>
      </c>
      <c r="E328" s="100" t="s">
        <v>108</v>
      </c>
      <c r="F328" s="100" t="s">
        <v>9</v>
      </c>
      <c r="G328" s="100" t="s">
        <v>505</v>
      </c>
      <c r="H328" s="100"/>
      <c r="I328" s="100"/>
      <c r="J328" s="101">
        <f>J329</f>
        <v>569.29999999999995</v>
      </c>
      <c r="K328" s="101">
        <f t="shared" si="113"/>
        <v>136.80000000000001</v>
      </c>
      <c r="L328" s="116">
        <f t="shared" ref="L328:L331" si="114">K328/J328*100</f>
        <v>24.029509924468652</v>
      </c>
    </row>
    <row r="329" spans="1:12" ht="56.25" customHeight="1" x14ac:dyDescent="0.2">
      <c r="A329" s="102" t="s">
        <v>508</v>
      </c>
      <c r="B329" s="100" t="s">
        <v>236</v>
      </c>
      <c r="C329" s="100" t="s">
        <v>201</v>
      </c>
      <c r="D329" s="100" t="s">
        <v>108</v>
      </c>
      <c r="E329" s="100" t="s">
        <v>108</v>
      </c>
      <c r="F329" s="100" t="s">
        <v>9</v>
      </c>
      <c r="G329" s="100" t="s">
        <v>505</v>
      </c>
      <c r="H329" s="100" t="s">
        <v>536</v>
      </c>
      <c r="I329" s="100"/>
      <c r="J329" s="101">
        <f>J330</f>
        <v>569.29999999999995</v>
      </c>
      <c r="K329" s="101">
        <f t="shared" si="113"/>
        <v>136.80000000000001</v>
      </c>
      <c r="L329" s="116">
        <f t="shared" si="114"/>
        <v>24.029509924468652</v>
      </c>
    </row>
    <row r="330" spans="1:12" ht="30" customHeight="1" x14ac:dyDescent="0.2">
      <c r="A330" s="99" t="s">
        <v>222</v>
      </c>
      <c r="B330" s="100" t="s">
        <v>236</v>
      </c>
      <c r="C330" s="100" t="s">
        <v>201</v>
      </c>
      <c r="D330" s="100" t="s">
        <v>108</v>
      </c>
      <c r="E330" s="100" t="s">
        <v>108</v>
      </c>
      <c r="F330" s="100" t="s">
        <v>9</v>
      </c>
      <c r="G330" s="100" t="s">
        <v>505</v>
      </c>
      <c r="H330" s="100" t="s">
        <v>536</v>
      </c>
      <c r="I330" s="100" t="s">
        <v>219</v>
      </c>
      <c r="J330" s="101">
        <f>J331</f>
        <v>569.29999999999995</v>
      </c>
      <c r="K330" s="101">
        <f t="shared" si="113"/>
        <v>136.80000000000001</v>
      </c>
      <c r="L330" s="116">
        <f t="shared" si="114"/>
        <v>24.029509924468652</v>
      </c>
    </row>
    <row r="331" spans="1:12" ht="12.75" customHeight="1" x14ac:dyDescent="0.2">
      <c r="A331" s="99" t="s">
        <v>246</v>
      </c>
      <c r="B331" s="100" t="s">
        <v>236</v>
      </c>
      <c r="C331" s="100" t="s">
        <v>201</v>
      </c>
      <c r="D331" s="100" t="s">
        <v>108</v>
      </c>
      <c r="E331" s="100" t="s">
        <v>108</v>
      </c>
      <c r="F331" s="100" t="s">
        <v>9</v>
      </c>
      <c r="G331" s="100" t="s">
        <v>505</v>
      </c>
      <c r="H331" s="100" t="s">
        <v>536</v>
      </c>
      <c r="I331" s="100" t="s">
        <v>242</v>
      </c>
      <c r="J331" s="101">
        <v>569.29999999999995</v>
      </c>
      <c r="K331" s="101">
        <v>136.80000000000001</v>
      </c>
      <c r="L331" s="116">
        <f t="shared" si="114"/>
        <v>24.029509924468652</v>
      </c>
    </row>
    <row r="332" spans="1:12" x14ac:dyDescent="0.2">
      <c r="A332" s="102" t="s">
        <v>265</v>
      </c>
      <c r="B332" s="100" t="s">
        <v>236</v>
      </c>
      <c r="C332" s="100" t="s">
        <v>201</v>
      </c>
      <c r="D332" s="100" t="s">
        <v>166</v>
      </c>
      <c r="E332" s="100"/>
      <c r="F332" s="100"/>
      <c r="G332" s="100"/>
      <c r="H332" s="100"/>
      <c r="I332" s="100"/>
      <c r="J332" s="101">
        <f t="shared" ref="J332:J337" si="115">J333</f>
        <v>761.3</v>
      </c>
      <c r="K332" s="101">
        <f>K333+K339</f>
        <v>0</v>
      </c>
      <c r="L332" s="116">
        <f t="shared" si="105"/>
        <v>0</v>
      </c>
    </row>
    <row r="333" spans="1:12" ht="39" customHeight="1" x14ac:dyDescent="0.2">
      <c r="A333" s="102" t="s">
        <v>266</v>
      </c>
      <c r="B333" s="100" t="s">
        <v>236</v>
      </c>
      <c r="C333" s="100" t="s">
        <v>201</v>
      </c>
      <c r="D333" s="100" t="s">
        <v>166</v>
      </c>
      <c r="E333" s="100" t="s">
        <v>155</v>
      </c>
      <c r="F333" s="100" t="s">
        <v>149</v>
      </c>
      <c r="G333" s="100"/>
      <c r="H333" s="100"/>
      <c r="I333" s="100"/>
      <c r="J333" s="101">
        <f t="shared" si="115"/>
        <v>761.3</v>
      </c>
      <c r="K333" s="101">
        <f t="shared" ref="K333:K337" si="116">K334</f>
        <v>0</v>
      </c>
      <c r="L333" s="116">
        <f t="shared" si="105"/>
        <v>0</v>
      </c>
    </row>
    <row r="334" spans="1:12" x14ac:dyDescent="0.2">
      <c r="A334" s="102" t="s">
        <v>267</v>
      </c>
      <c r="B334" s="100" t="s">
        <v>236</v>
      </c>
      <c r="C334" s="100" t="s">
        <v>201</v>
      </c>
      <c r="D334" s="100" t="s">
        <v>166</v>
      </c>
      <c r="E334" s="100" t="s">
        <v>155</v>
      </c>
      <c r="F334" s="100" t="s">
        <v>8</v>
      </c>
      <c r="G334" s="100"/>
      <c r="H334" s="100"/>
      <c r="I334" s="100"/>
      <c r="J334" s="101">
        <f t="shared" si="115"/>
        <v>761.3</v>
      </c>
      <c r="K334" s="101">
        <f t="shared" si="116"/>
        <v>0</v>
      </c>
      <c r="L334" s="116">
        <f t="shared" si="105"/>
        <v>0</v>
      </c>
    </row>
    <row r="335" spans="1:12" ht="25.5" x14ac:dyDescent="0.2">
      <c r="A335" s="102" t="s">
        <v>268</v>
      </c>
      <c r="B335" s="100" t="s">
        <v>236</v>
      </c>
      <c r="C335" s="100" t="s">
        <v>201</v>
      </c>
      <c r="D335" s="100" t="s">
        <v>166</v>
      </c>
      <c r="E335" s="100" t="s">
        <v>155</v>
      </c>
      <c r="F335" s="100" t="s">
        <v>8</v>
      </c>
      <c r="G335" s="100" t="s">
        <v>155</v>
      </c>
      <c r="H335" s="100"/>
      <c r="I335" s="100"/>
      <c r="J335" s="101">
        <f t="shared" si="115"/>
        <v>761.3</v>
      </c>
      <c r="K335" s="101">
        <f>K336</f>
        <v>0</v>
      </c>
      <c r="L335" s="116">
        <f t="shared" si="105"/>
        <v>0</v>
      </c>
    </row>
    <row r="336" spans="1:12" ht="25.5" x14ac:dyDescent="0.2">
      <c r="A336" s="105" t="s">
        <v>245</v>
      </c>
      <c r="B336" s="100" t="s">
        <v>236</v>
      </c>
      <c r="C336" s="100" t="s">
        <v>201</v>
      </c>
      <c r="D336" s="100" t="s">
        <v>166</v>
      </c>
      <c r="E336" s="100" t="s">
        <v>155</v>
      </c>
      <c r="F336" s="100" t="s">
        <v>8</v>
      </c>
      <c r="G336" s="100" t="s">
        <v>155</v>
      </c>
      <c r="H336" s="100" t="s">
        <v>241</v>
      </c>
      <c r="I336" s="100"/>
      <c r="J336" s="101">
        <f t="shared" si="115"/>
        <v>761.3</v>
      </c>
      <c r="K336" s="101">
        <f t="shared" si="116"/>
        <v>0</v>
      </c>
      <c r="L336" s="116">
        <f t="shared" si="105"/>
        <v>0</v>
      </c>
    </row>
    <row r="337" spans="1:12" ht="27.75" customHeight="1" x14ac:dyDescent="0.2">
      <c r="A337" s="99" t="s">
        <v>222</v>
      </c>
      <c r="B337" s="100" t="s">
        <v>236</v>
      </c>
      <c r="C337" s="100" t="s">
        <v>201</v>
      </c>
      <c r="D337" s="100" t="s">
        <v>166</v>
      </c>
      <c r="E337" s="100" t="s">
        <v>155</v>
      </c>
      <c r="F337" s="100" t="s">
        <v>8</v>
      </c>
      <c r="G337" s="100" t="s">
        <v>155</v>
      </c>
      <c r="H337" s="100" t="s">
        <v>241</v>
      </c>
      <c r="I337" s="100" t="s">
        <v>219</v>
      </c>
      <c r="J337" s="101">
        <f t="shared" si="115"/>
        <v>761.3</v>
      </c>
      <c r="K337" s="101">
        <f t="shared" si="116"/>
        <v>0</v>
      </c>
      <c r="L337" s="116">
        <f t="shared" si="105"/>
        <v>0</v>
      </c>
    </row>
    <row r="338" spans="1:12" ht="13.5" customHeight="1" x14ac:dyDescent="0.2">
      <c r="A338" s="99" t="s">
        <v>246</v>
      </c>
      <c r="B338" s="100" t="s">
        <v>236</v>
      </c>
      <c r="C338" s="100" t="s">
        <v>201</v>
      </c>
      <c r="D338" s="100" t="s">
        <v>166</v>
      </c>
      <c r="E338" s="100" t="s">
        <v>155</v>
      </c>
      <c r="F338" s="100" t="s">
        <v>8</v>
      </c>
      <c r="G338" s="100" t="s">
        <v>155</v>
      </c>
      <c r="H338" s="100" t="s">
        <v>241</v>
      </c>
      <c r="I338" s="100" t="s">
        <v>242</v>
      </c>
      <c r="J338" s="101">
        <v>761.3</v>
      </c>
      <c r="K338" s="101">
        <v>0</v>
      </c>
      <c r="L338" s="116">
        <f t="shared" si="105"/>
        <v>0</v>
      </c>
    </row>
    <row r="339" spans="1:12" ht="25.5" x14ac:dyDescent="0.2">
      <c r="A339" s="102" t="s">
        <v>152</v>
      </c>
      <c r="B339" s="100" t="s">
        <v>236</v>
      </c>
      <c r="C339" s="100" t="s">
        <v>201</v>
      </c>
      <c r="D339" s="100" t="s">
        <v>166</v>
      </c>
      <c r="E339" s="100" t="s">
        <v>148</v>
      </c>
      <c r="F339" s="100" t="s">
        <v>149</v>
      </c>
      <c r="G339" s="100"/>
      <c r="H339" s="100"/>
      <c r="I339" s="100"/>
      <c r="J339" s="101">
        <f t="shared" ref="J339:J342" si="117">J340</f>
        <v>0</v>
      </c>
      <c r="K339" s="101">
        <f t="shared" ref="K339" si="118">K340</f>
        <v>0</v>
      </c>
      <c r="L339" s="116">
        <v>0</v>
      </c>
    </row>
    <row r="340" spans="1:12" ht="38.25" x14ac:dyDescent="0.2">
      <c r="A340" s="102" t="s">
        <v>153</v>
      </c>
      <c r="B340" s="100" t="s">
        <v>236</v>
      </c>
      <c r="C340" s="100" t="s">
        <v>201</v>
      </c>
      <c r="D340" s="100" t="s">
        <v>166</v>
      </c>
      <c r="E340" s="100" t="s">
        <v>148</v>
      </c>
      <c r="F340" s="100" t="s">
        <v>8</v>
      </c>
      <c r="G340" s="100" t="s">
        <v>150</v>
      </c>
      <c r="H340" s="100"/>
      <c r="I340" s="100"/>
      <c r="J340" s="101">
        <f t="shared" si="117"/>
        <v>0</v>
      </c>
      <c r="K340" s="101">
        <f t="shared" ref="K340:K342" si="119">K341</f>
        <v>0</v>
      </c>
      <c r="L340" s="116">
        <v>0</v>
      </c>
    </row>
    <row r="341" spans="1:12" ht="0.75" customHeight="1" x14ac:dyDescent="0.2">
      <c r="A341" s="105" t="s">
        <v>245</v>
      </c>
      <c r="B341" s="100" t="s">
        <v>236</v>
      </c>
      <c r="C341" s="100" t="s">
        <v>201</v>
      </c>
      <c r="D341" s="100" t="s">
        <v>166</v>
      </c>
      <c r="E341" s="100" t="s">
        <v>148</v>
      </c>
      <c r="F341" s="100" t="s">
        <v>8</v>
      </c>
      <c r="G341" s="100" t="s">
        <v>150</v>
      </c>
      <c r="H341" s="100" t="s">
        <v>241</v>
      </c>
      <c r="I341" s="100"/>
      <c r="J341" s="101">
        <f t="shared" si="117"/>
        <v>0</v>
      </c>
      <c r="K341" s="101">
        <f t="shared" si="119"/>
        <v>0</v>
      </c>
      <c r="L341" s="116">
        <v>0</v>
      </c>
    </row>
    <row r="342" spans="1:12" ht="28.5" customHeight="1" x14ac:dyDescent="0.2">
      <c r="A342" s="99" t="s">
        <v>222</v>
      </c>
      <c r="B342" s="100" t="s">
        <v>236</v>
      </c>
      <c r="C342" s="100" t="s">
        <v>201</v>
      </c>
      <c r="D342" s="100" t="s">
        <v>166</v>
      </c>
      <c r="E342" s="100" t="s">
        <v>148</v>
      </c>
      <c r="F342" s="100" t="s">
        <v>8</v>
      </c>
      <c r="G342" s="100" t="s">
        <v>150</v>
      </c>
      <c r="H342" s="100" t="s">
        <v>241</v>
      </c>
      <c r="I342" s="100" t="s">
        <v>219</v>
      </c>
      <c r="J342" s="101">
        <f t="shared" si="117"/>
        <v>0</v>
      </c>
      <c r="K342" s="101">
        <f t="shared" si="119"/>
        <v>0</v>
      </c>
      <c r="L342" s="116">
        <v>0</v>
      </c>
    </row>
    <row r="343" spans="1:12" ht="12" customHeight="1" x14ac:dyDescent="0.2">
      <c r="A343" s="99" t="s">
        <v>246</v>
      </c>
      <c r="B343" s="100" t="s">
        <v>236</v>
      </c>
      <c r="C343" s="100" t="s">
        <v>201</v>
      </c>
      <c r="D343" s="100" t="s">
        <v>166</v>
      </c>
      <c r="E343" s="100" t="s">
        <v>148</v>
      </c>
      <c r="F343" s="100" t="s">
        <v>8</v>
      </c>
      <c r="G343" s="100" t="s">
        <v>150</v>
      </c>
      <c r="H343" s="100" t="s">
        <v>241</v>
      </c>
      <c r="I343" s="100" t="s">
        <v>242</v>
      </c>
      <c r="J343" s="101">
        <v>0</v>
      </c>
      <c r="K343" s="101">
        <v>0</v>
      </c>
      <c r="L343" s="116">
        <v>0</v>
      </c>
    </row>
    <row r="344" spans="1:12" x14ac:dyDescent="0.2">
      <c r="A344" s="102" t="s">
        <v>269</v>
      </c>
      <c r="B344" s="100" t="s">
        <v>236</v>
      </c>
      <c r="C344" s="100" t="s">
        <v>201</v>
      </c>
      <c r="D344" s="100" t="s">
        <v>191</v>
      </c>
      <c r="E344" s="100"/>
      <c r="F344" s="100"/>
      <c r="G344" s="100"/>
      <c r="H344" s="100"/>
      <c r="I344" s="100"/>
      <c r="J344" s="101">
        <f>J345</f>
        <v>1107.5999999999999</v>
      </c>
      <c r="K344" s="101">
        <f t="shared" ref="K344" si="120">K345</f>
        <v>272.2</v>
      </c>
      <c r="L344" s="116">
        <f t="shared" si="105"/>
        <v>24.575659082701335</v>
      </c>
    </row>
    <row r="345" spans="1:12" ht="25.5" x14ac:dyDescent="0.2">
      <c r="A345" s="102" t="s">
        <v>152</v>
      </c>
      <c r="B345" s="100" t="s">
        <v>236</v>
      </c>
      <c r="C345" s="100" t="s">
        <v>201</v>
      </c>
      <c r="D345" s="100" t="s">
        <v>191</v>
      </c>
      <c r="E345" s="100" t="s">
        <v>148</v>
      </c>
      <c r="F345" s="100" t="s">
        <v>149</v>
      </c>
      <c r="G345" s="100"/>
      <c r="H345" s="100"/>
      <c r="I345" s="100"/>
      <c r="J345" s="101">
        <f>J346</f>
        <v>1107.5999999999999</v>
      </c>
      <c r="K345" s="101">
        <f t="shared" ref="K345" si="121">K346</f>
        <v>272.2</v>
      </c>
      <c r="L345" s="116">
        <f t="shared" si="105"/>
        <v>24.575659082701335</v>
      </c>
    </row>
    <row r="346" spans="1:12" ht="38.25" x14ac:dyDescent="0.2">
      <c r="A346" s="102" t="s">
        <v>153</v>
      </c>
      <c r="B346" s="100" t="s">
        <v>236</v>
      </c>
      <c r="C346" s="100" t="s">
        <v>201</v>
      </c>
      <c r="D346" s="100" t="s">
        <v>191</v>
      </c>
      <c r="E346" s="100" t="s">
        <v>148</v>
      </c>
      <c r="F346" s="100" t="s">
        <v>8</v>
      </c>
      <c r="G346" s="100" t="s">
        <v>150</v>
      </c>
      <c r="H346" s="100"/>
      <c r="I346" s="100"/>
      <c r="J346" s="101">
        <f>J350</f>
        <v>1107.5999999999999</v>
      </c>
      <c r="K346" s="101">
        <f>K347+K350</f>
        <v>272.2</v>
      </c>
      <c r="L346" s="116">
        <f t="shared" si="105"/>
        <v>24.575659082701335</v>
      </c>
    </row>
    <row r="347" spans="1:12" ht="25.5" x14ac:dyDescent="0.2">
      <c r="A347" s="105" t="s">
        <v>245</v>
      </c>
      <c r="B347" s="100" t="s">
        <v>236</v>
      </c>
      <c r="C347" s="100" t="s">
        <v>201</v>
      </c>
      <c r="D347" s="100" t="s">
        <v>191</v>
      </c>
      <c r="E347" s="100" t="s">
        <v>148</v>
      </c>
      <c r="F347" s="100" t="s">
        <v>8</v>
      </c>
      <c r="G347" s="100" t="s">
        <v>150</v>
      </c>
      <c r="H347" s="100" t="s">
        <v>241</v>
      </c>
      <c r="I347" s="100"/>
      <c r="J347" s="101">
        <f>J348</f>
        <v>0</v>
      </c>
      <c r="K347" s="101">
        <f t="shared" ref="K347:K348" si="122">K348</f>
        <v>0</v>
      </c>
      <c r="L347" s="116">
        <v>0</v>
      </c>
    </row>
    <row r="348" spans="1:12" ht="0.75" customHeight="1" x14ac:dyDescent="0.2">
      <c r="A348" s="99" t="s">
        <v>222</v>
      </c>
      <c r="B348" s="100" t="s">
        <v>236</v>
      </c>
      <c r="C348" s="100" t="s">
        <v>201</v>
      </c>
      <c r="D348" s="100" t="s">
        <v>191</v>
      </c>
      <c r="E348" s="100" t="s">
        <v>148</v>
      </c>
      <c r="F348" s="100" t="s">
        <v>8</v>
      </c>
      <c r="G348" s="100" t="s">
        <v>150</v>
      </c>
      <c r="H348" s="100" t="s">
        <v>241</v>
      </c>
      <c r="I348" s="100" t="s">
        <v>219</v>
      </c>
      <c r="J348" s="101">
        <f>J349</f>
        <v>0</v>
      </c>
      <c r="K348" s="101">
        <f t="shared" si="122"/>
        <v>0</v>
      </c>
      <c r="L348" s="116">
        <v>0</v>
      </c>
    </row>
    <row r="349" spans="1:12" x14ac:dyDescent="0.2">
      <c r="A349" s="99" t="s">
        <v>246</v>
      </c>
      <c r="B349" s="100" t="s">
        <v>236</v>
      </c>
      <c r="C349" s="100" t="s">
        <v>201</v>
      </c>
      <c r="D349" s="100" t="s">
        <v>191</v>
      </c>
      <c r="E349" s="100" t="s">
        <v>148</v>
      </c>
      <c r="F349" s="100" t="s">
        <v>8</v>
      </c>
      <c r="G349" s="100" t="s">
        <v>150</v>
      </c>
      <c r="H349" s="100" t="s">
        <v>241</v>
      </c>
      <c r="I349" s="100" t="s">
        <v>242</v>
      </c>
      <c r="J349" s="101"/>
      <c r="K349" s="101"/>
      <c r="L349" s="116">
        <v>0</v>
      </c>
    </row>
    <row r="350" spans="1:12" ht="48.75" customHeight="1" x14ac:dyDescent="0.2">
      <c r="A350" s="102" t="s">
        <v>271</v>
      </c>
      <c r="B350" s="100" t="s">
        <v>236</v>
      </c>
      <c r="C350" s="100" t="s">
        <v>201</v>
      </c>
      <c r="D350" s="100" t="s">
        <v>191</v>
      </c>
      <c r="E350" s="100" t="s">
        <v>148</v>
      </c>
      <c r="F350" s="100" t="s">
        <v>8</v>
      </c>
      <c r="G350" s="100" t="s">
        <v>150</v>
      </c>
      <c r="H350" s="100" t="s">
        <v>270</v>
      </c>
      <c r="I350" s="100"/>
      <c r="J350" s="101">
        <f>J351+J353</f>
        <v>1107.5999999999999</v>
      </c>
      <c r="K350" s="101">
        <f>K351+K353+K355</f>
        <v>272.2</v>
      </c>
      <c r="L350" s="116">
        <f t="shared" si="105"/>
        <v>24.575659082701335</v>
      </c>
    </row>
    <row r="351" spans="1:12" ht="62.25" customHeight="1" x14ac:dyDescent="0.2">
      <c r="A351" s="102" t="s">
        <v>115</v>
      </c>
      <c r="B351" s="100" t="s">
        <v>236</v>
      </c>
      <c r="C351" s="100" t="s">
        <v>201</v>
      </c>
      <c r="D351" s="100" t="s">
        <v>191</v>
      </c>
      <c r="E351" s="100" t="s">
        <v>148</v>
      </c>
      <c r="F351" s="100" t="s">
        <v>8</v>
      </c>
      <c r="G351" s="100" t="s">
        <v>150</v>
      </c>
      <c r="H351" s="100" t="s">
        <v>270</v>
      </c>
      <c r="I351" s="100" t="s">
        <v>114</v>
      </c>
      <c r="J351" s="101">
        <f>J352</f>
        <v>1086.8</v>
      </c>
      <c r="K351" s="101">
        <f>K352</f>
        <v>272.2</v>
      </c>
      <c r="L351" s="116">
        <f t="shared" si="105"/>
        <v>25.046006624953993</v>
      </c>
    </row>
    <row r="352" spans="1:12" ht="15" customHeight="1" x14ac:dyDescent="0.2">
      <c r="A352" s="99" t="s">
        <v>165</v>
      </c>
      <c r="B352" s="100" t="s">
        <v>236</v>
      </c>
      <c r="C352" s="100" t="s">
        <v>201</v>
      </c>
      <c r="D352" s="100" t="s">
        <v>191</v>
      </c>
      <c r="E352" s="100" t="s">
        <v>148</v>
      </c>
      <c r="F352" s="100" t="s">
        <v>8</v>
      </c>
      <c r="G352" s="100" t="s">
        <v>150</v>
      </c>
      <c r="H352" s="100" t="s">
        <v>270</v>
      </c>
      <c r="I352" s="100" t="s">
        <v>162</v>
      </c>
      <c r="J352" s="101">
        <v>1086.8</v>
      </c>
      <c r="K352" s="101">
        <v>272.2</v>
      </c>
      <c r="L352" s="116">
        <f t="shared" si="105"/>
        <v>25.046006624953993</v>
      </c>
    </row>
    <row r="353" spans="1:12" ht="25.5" x14ac:dyDescent="0.2">
      <c r="A353" s="99" t="s">
        <v>126</v>
      </c>
      <c r="B353" s="100" t="s">
        <v>236</v>
      </c>
      <c r="C353" s="100" t="s">
        <v>201</v>
      </c>
      <c r="D353" s="100" t="s">
        <v>191</v>
      </c>
      <c r="E353" s="100" t="s">
        <v>148</v>
      </c>
      <c r="F353" s="100" t="s">
        <v>8</v>
      </c>
      <c r="G353" s="100" t="s">
        <v>150</v>
      </c>
      <c r="H353" s="100" t="s">
        <v>270</v>
      </c>
      <c r="I353" s="100" t="s">
        <v>124</v>
      </c>
      <c r="J353" s="101">
        <f>J354</f>
        <v>20.8</v>
      </c>
      <c r="K353" s="101">
        <f t="shared" ref="K353" si="123">K354</f>
        <v>0</v>
      </c>
      <c r="L353" s="116">
        <f t="shared" si="105"/>
        <v>0</v>
      </c>
    </row>
    <row r="354" spans="1:12" ht="29.25" customHeight="1" x14ac:dyDescent="0.2">
      <c r="A354" s="99" t="s">
        <v>127</v>
      </c>
      <c r="B354" s="100" t="s">
        <v>236</v>
      </c>
      <c r="C354" s="100" t="s">
        <v>201</v>
      </c>
      <c r="D354" s="100" t="s">
        <v>191</v>
      </c>
      <c r="E354" s="100" t="s">
        <v>148</v>
      </c>
      <c r="F354" s="100" t="s">
        <v>8</v>
      </c>
      <c r="G354" s="100" t="s">
        <v>150</v>
      </c>
      <c r="H354" s="100" t="s">
        <v>270</v>
      </c>
      <c r="I354" s="100" t="s">
        <v>125</v>
      </c>
      <c r="J354" s="101">
        <v>20.8</v>
      </c>
      <c r="K354" s="101">
        <v>0</v>
      </c>
      <c r="L354" s="116">
        <f t="shared" si="105"/>
        <v>0</v>
      </c>
    </row>
    <row r="355" spans="1:12" ht="14.25" customHeight="1" x14ac:dyDescent="0.2">
      <c r="A355" s="99" t="s">
        <v>132</v>
      </c>
      <c r="B355" s="100" t="s">
        <v>236</v>
      </c>
      <c r="C355" s="100" t="s">
        <v>201</v>
      </c>
      <c r="D355" s="100" t="s">
        <v>191</v>
      </c>
      <c r="E355" s="100" t="s">
        <v>148</v>
      </c>
      <c r="F355" s="100" t="s">
        <v>8</v>
      </c>
      <c r="G355" s="100" t="s">
        <v>150</v>
      </c>
      <c r="H355" s="100" t="s">
        <v>270</v>
      </c>
      <c r="I355" s="100" t="s">
        <v>130</v>
      </c>
      <c r="J355" s="101">
        <v>0</v>
      </c>
      <c r="K355" s="101">
        <v>0</v>
      </c>
      <c r="L355" s="116">
        <v>0</v>
      </c>
    </row>
    <row r="356" spans="1:12" ht="0.75" customHeight="1" x14ac:dyDescent="0.2">
      <c r="A356" s="99" t="s">
        <v>133</v>
      </c>
      <c r="B356" s="100" t="s">
        <v>236</v>
      </c>
      <c r="C356" s="100" t="s">
        <v>201</v>
      </c>
      <c r="D356" s="100" t="s">
        <v>191</v>
      </c>
      <c r="E356" s="100" t="s">
        <v>148</v>
      </c>
      <c r="F356" s="100" t="s">
        <v>8</v>
      </c>
      <c r="G356" s="100" t="s">
        <v>150</v>
      </c>
      <c r="H356" s="100" t="s">
        <v>270</v>
      </c>
      <c r="I356" s="100" t="s">
        <v>131</v>
      </c>
      <c r="J356" s="101">
        <v>0</v>
      </c>
      <c r="K356" s="101">
        <v>0</v>
      </c>
      <c r="L356" s="116">
        <v>0</v>
      </c>
    </row>
    <row r="357" spans="1:12" x14ac:dyDescent="0.2">
      <c r="A357" s="102" t="s">
        <v>273</v>
      </c>
      <c r="B357" s="100" t="s">
        <v>236</v>
      </c>
      <c r="C357" s="100" t="s">
        <v>272</v>
      </c>
      <c r="D357" s="100"/>
      <c r="E357" s="100"/>
      <c r="F357" s="100"/>
      <c r="G357" s="100"/>
      <c r="H357" s="100"/>
      <c r="I357" s="100"/>
      <c r="J357" s="101">
        <f>J358+J365+J370</f>
        <v>2157.2999999999997</v>
      </c>
      <c r="K357" s="101">
        <f>K358+K365+K370</f>
        <v>51.5</v>
      </c>
      <c r="L357" s="116">
        <f t="shared" ref="L357:L369" si="124">K357/J357*100</f>
        <v>2.3872433134010107</v>
      </c>
    </row>
    <row r="358" spans="1:12" x14ac:dyDescent="0.2">
      <c r="A358" s="102" t="s">
        <v>327</v>
      </c>
      <c r="B358" s="100" t="s">
        <v>236</v>
      </c>
      <c r="C358" s="100" t="s">
        <v>272</v>
      </c>
      <c r="D358" s="100" t="s">
        <v>105</v>
      </c>
      <c r="E358" s="100"/>
      <c r="F358" s="100"/>
      <c r="G358" s="100"/>
      <c r="H358" s="100"/>
      <c r="I358" s="100"/>
      <c r="J358" s="101">
        <f t="shared" ref="J358:K363" si="125">J359</f>
        <v>51.5</v>
      </c>
      <c r="K358" s="101">
        <f t="shared" si="125"/>
        <v>51.5</v>
      </c>
      <c r="L358" s="116">
        <f t="shared" si="124"/>
        <v>100</v>
      </c>
    </row>
    <row r="359" spans="1:12" ht="38.25" x14ac:dyDescent="0.2">
      <c r="A359" s="102" t="s">
        <v>580</v>
      </c>
      <c r="B359" s="100" t="s">
        <v>236</v>
      </c>
      <c r="C359" s="100" t="s">
        <v>272</v>
      </c>
      <c r="D359" s="100" t="s">
        <v>105</v>
      </c>
      <c r="E359" s="100" t="s">
        <v>155</v>
      </c>
      <c r="F359" s="100"/>
      <c r="G359" s="100"/>
      <c r="H359" s="100"/>
      <c r="I359" s="100"/>
      <c r="J359" s="101">
        <f t="shared" si="125"/>
        <v>51.5</v>
      </c>
      <c r="K359" s="101">
        <f t="shared" si="125"/>
        <v>51.5</v>
      </c>
      <c r="L359" s="116">
        <f t="shared" si="124"/>
        <v>100</v>
      </c>
    </row>
    <row r="360" spans="1:12" x14ac:dyDescent="0.2">
      <c r="A360" s="102" t="s">
        <v>267</v>
      </c>
      <c r="B360" s="100" t="s">
        <v>236</v>
      </c>
      <c r="C360" s="100" t="s">
        <v>272</v>
      </c>
      <c r="D360" s="100" t="s">
        <v>105</v>
      </c>
      <c r="E360" s="100" t="s">
        <v>155</v>
      </c>
      <c r="F360" s="100" t="s">
        <v>8</v>
      </c>
      <c r="G360" s="100"/>
      <c r="H360" s="100"/>
      <c r="I360" s="100"/>
      <c r="J360" s="101">
        <f t="shared" si="125"/>
        <v>51.5</v>
      </c>
      <c r="K360" s="101">
        <f t="shared" si="125"/>
        <v>51.5</v>
      </c>
      <c r="L360" s="116">
        <f t="shared" si="124"/>
        <v>100</v>
      </c>
    </row>
    <row r="361" spans="1:12" x14ac:dyDescent="0.2">
      <c r="A361" s="102" t="s">
        <v>581</v>
      </c>
      <c r="B361" s="100" t="s">
        <v>236</v>
      </c>
      <c r="C361" s="100" t="s">
        <v>272</v>
      </c>
      <c r="D361" s="100" t="s">
        <v>105</v>
      </c>
      <c r="E361" s="100" t="s">
        <v>155</v>
      </c>
      <c r="F361" s="100" t="s">
        <v>8</v>
      </c>
      <c r="G361" s="100" t="s">
        <v>582</v>
      </c>
      <c r="H361" s="100"/>
      <c r="I361" s="100"/>
      <c r="J361" s="101">
        <f t="shared" si="125"/>
        <v>51.5</v>
      </c>
      <c r="K361" s="101">
        <f t="shared" si="125"/>
        <v>51.5</v>
      </c>
      <c r="L361" s="116">
        <f t="shared" si="124"/>
        <v>100</v>
      </c>
    </row>
    <row r="362" spans="1:12" x14ac:dyDescent="0.2">
      <c r="A362" s="102" t="s">
        <v>583</v>
      </c>
      <c r="B362" s="100" t="s">
        <v>236</v>
      </c>
      <c r="C362" s="100" t="s">
        <v>272</v>
      </c>
      <c r="D362" s="100" t="s">
        <v>105</v>
      </c>
      <c r="E362" s="100" t="s">
        <v>155</v>
      </c>
      <c r="F362" s="100" t="s">
        <v>8</v>
      </c>
      <c r="G362" s="100" t="s">
        <v>582</v>
      </c>
      <c r="H362" s="100" t="s">
        <v>584</v>
      </c>
      <c r="I362" s="100"/>
      <c r="J362" s="101">
        <f t="shared" si="125"/>
        <v>51.5</v>
      </c>
      <c r="K362" s="101">
        <f t="shared" si="125"/>
        <v>51.5</v>
      </c>
      <c r="L362" s="116">
        <f t="shared" si="124"/>
        <v>100</v>
      </c>
    </row>
    <row r="363" spans="1:12" ht="38.25" x14ac:dyDescent="0.2">
      <c r="A363" s="102" t="s">
        <v>222</v>
      </c>
      <c r="B363" s="100" t="s">
        <v>236</v>
      </c>
      <c r="C363" s="100" t="s">
        <v>272</v>
      </c>
      <c r="D363" s="100" t="s">
        <v>105</v>
      </c>
      <c r="E363" s="100" t="s">
        <v>155</v>
      </c>
      <c r="F363" s="100" t="s">
        <v>8</v>
      </c>
      <c r="G363" s="100" t="s">
        <v>582</v>
      </c>
      <c r="H363" s="100" t="s">
        <v>584</v>
      </c>
      <c r="I363" s="100" t="s">
        <v>219</v>
      </c>
      <c r="J363" s="101">
        <f t="shared" si="125"/>
        <v>51.5</v>
      </c>
      <c r="K363" s="101">
        <f t="shared" si="125"/>
        <v>51.5</v>
      </c>
      <c r="L363" s="116">
        <f t="shared" si="124"/>
        <v>100</v>
      </c>
    </row>
    <row r="364" spans="1:12" x14ac:dyDescent="0.2">
      <c r="A364" s="102" t="s">
        <v>246</v>
      </c>
      <c r="B364" s="100" t="s">
        <v>236</v>
      </c>
      <c r="C364" s="100" t="s">
        <v>272</v>
      </c>
      <c r="D364" s="100" t="s">
        <v>105</v>
      </c>
      <c r="E364" s="100" t="s">
        <v>155</v>
      </c>
      <c r="F364" s="100" t="s">
        <v>8</v>
      </c>
      <c r="G364" s="100" t="s">
        <v>582</v>
      </c>
      <c r="H364" s="100" t="s">
        <v>584</v>
      </c>
      <c r="I364" s="100" t="s">
        <v>242</v>
      </c>
      <c r="J364" s="101">
        <v>51.5</v>
      </c>
      <c r="K364" s="101">
        <v>51.5</v>
      </c>
      <c r="L364" s="116">
        <f t="shared" si="124"/>
        <v>100</v>
      </c>
    </row>
    <row r="365" spans="1:12" ht="25.5" x14ac:dyDescent="0.2">
      <c r="A365" s="99" t="s">
        <v>585</v>
      </c>
      <c r="B365" s="100" t="s">
        <v>236</v>
      </c>
      <c r="C365" s="100" t="s">
        <v>272</v>
      </c>
      <c r="D365" s="100" t="s">
        <v>105</v>
      </c>
      <c r="E365" s="100" t="s">
        <v>155</v>
      </c>
      <c r="F365" s="100" t="s">
        <v>9</v>
      </c>
      <c r="G365" s="100"/>
      <c r="H365" s="100"/>
      <c r="I365" s="100"/>
      <c r="J365" s="101">
        <f t="shared" ref="J365:K368" si="126">J366</f>
        <v>223.2</v>
      </c>
      <c r="K365" s="101">
        <f t="shared" si="126"/>
        <v>0</v>
      </c>
      <c r="L365" s="116">
        <f t="shared" si="124"/>
        <v>0</v>
      </c>
    </row>
    <row r="366" spans="1:12" ht="38.25" x14ac:dyDescent="0.2">
      <c r="A366" s="108" t="s">
        <v>586</v>
      </c>
      <c r="B366" s="100" t="s">
        <v>236</v>
      </c>
      <c r="C366" s="100" t="s">
        <v>272</v>
      </c>
      <c r="D366" s="100" t="s">
        <v>105</v>
      </c>
      <c r="E366" s="100" t="s">
        <v>155</v>
      </c>
      <c r="F366" s="100" t="s">
        <v>9</v>
      </c>
      <c r="G366" s="100" t="s">
        <v>105</v>
      </c>
      <c r="H366" s="100"/>
      <c r="I366" s="100"/>
      <c r="J366" s="101">
        <f t="shared" si="126"/>
        <v>223.2</v>
      </c>
      <c r="K366" s="101">
        <f t="shared" si="126"/>
        <v>0</v>
      </c>
      <c r="L366" s="116">
        <f t="shared" si="124"/>
        <v>0</v>
      </c>
    </row>
    <row r="367" spans="1:12" ht="38.25" x14ac:dyDescent="0.2">
      <c r="A367" s="105" t="s">
        <v>587</v>
      </c>
      <c r="B367" s="100" t="s">
        <v>236</v>
      </c>
      <c r="C367" s="100" t="s">
        <v>272</v>
      </c>
      <c r="D367" s="100" t="s">
        <v>105</v>
      </c>
      <c r="E367" s="100" t="s">
        <v>155</v>
      </c>
      <c r="F367" s="100" t="s">
        <v>9</v>
      </c>
      <c r="G367" s="100" t="s">
        <v>105</v>
      </c>
      <c r="H367" s="100" t="s">
        <v>588</v>
      </c>
      <c r="I367" s="100"/>
      <c r="J367" s="101">
        <f t="shared" si="126"/>
        <v>223.2</v>
      </c>
      <c r="K367" s="101">
        <f t="shared" si="126"/>
        <v>0</v>
      </c>
      <c r="L367" s="116">
        <f t="shared" si="124"/>
        <v>0</v>
      </c>
    </row>
    <row r="368" spans="1:12" ht="38.25" x14ac:dyDescent="0.2">
      <c r="A368" s="99" t="s">
        <v>222</v>
      </c>
      <c r="B368" s="100" t="s">
        <v>236</v>
      </c>
      <c r="C368" s="100" t="s">
        <v>272</v>
      </c>
      <c r="D368" s="100" t="s">
        <v>105</v>
      </c>
      <c r="E368" s="100" t="s">
        <v>155</v>
      </c>
      <c r="F368" s="100" t="s">
        <v>9</v>
      </c>
      <c r="G368" s="100" t="s">
        <v>105</v>
      </c>
      <c r="H368" s="100" t="s">
        <v>588</v>
      </c>
      <c r="I368" s="100" t="s">
        <v>219</v>
      </c>
      <c r="J368" s="101">
        <f t="shared" si="126"/>
        <v>223.2</v>
      </c>
      <c r="K368" s="101">
        <f t="shared" si="126"/>
        <v>0</v>
      </c>
      <c r="L368" s="116">
        <f t="shared" si="124"/>
        <v>0</v>
      </c>
    </row>
    <row r="369" spans="1:12" x14ac:dyDescent="0.2">
      <c r="A369" s="99" t="s">
        <v>246</v>
      </c>
      <c r="B369" s="100" t="s">
        <v>236</v>
      </c>
      <c r="C369" s="100" t="s">
        <v>272</v>
      </c>
      <c r="D369" s="100" t="s">
        <v>105</v>
      </c>
      <c r="E369" s="100" t="s">
        <v>155</v>
      </c>
      <c r="F369" s="100" t="s">
        <v>9</v>
      </c>
      <c r="G369" s="100" t="s">
        <v>105</v>
      </c>
      <c r="H369" s="100" t="s">
        <v>588</v>
      </c>
      <c r="I369" s="100" t="s">
        <v>242</v>
      </c>
      <c r="J369" s="101">
        <v>223.2</v>
      </c>
      <c r="K369" s="101">
        <v>0</v>
      </c>
      <c r="L369" s="116">
        <f t="shared" si="124"/>
        <v>0</v>
      </c>
    </row>
    <row r="370" spans="1:12" ht="12.75" customHeight="1" x14ac:dyDescent="0.2">
      <c r="A370" s="102" t="s">
        <v>274</v>
      </c>
      <c r="B370" s="100" t="s">
        <v>236</v>
      </c>
      <c r="C370" s="100" t="s">
        <v>272</v>
      </c>
      <c r="D370" s="100" t="s">
        <v>118</v>
      </c>
      <c r="E370" s="100"/>
      <c r="F370" s="100"/>
      <c r="G370" s="100"/>
      <c r="H370" s="100"/>
      <c r="I370" s="100"/>
      <c r="J370" s="101">
        <f t="shared" ref="J370:J375" si="127">J371</f>
        <v>1882.6</v>
      </c>
      <c r="K370" s="101">
        <f t="shared" ref="K370:K372" si="128">K371</f>
        <v>0</v>
      </c>
      <c r="L370" s="116">
        <f t="shared" si="105"/>
        <v>0</v>
      </c>
    </row>
    <row r="371" spans="1:12" ht="39.75" customHeight="1" x14ac:dyDescent="0.2">
      <c r="A371" s="102" t="s">
        <v>580</v>
      </c>
      <c r="B371" s="100" t="s">
        <v>236</v>
      </c>
      <c r="C371" s="100" t="s">
        <v>272</v>
      </c>
      <c r="D371" s="100" t="s">
        <v>118</v>
      </c>
      <c r="E371" s="100" t="s">
        <v>155</v>
      </c>
      <c r="F371" s="100" t="s">
        <v>149</v>
      </c>
      <c r="G371" s="100"/>
      <c r="H371" s="100"/>
      <c r="I371" s="100"/>
      <c r="J371" s="101">
        <f t="shared" si="127"/>
        <v>1882.6</v>
      </c>
      <c r="K371" s="101">
        <f t="shared" si="128"/>
        <v>0</v>
      </c>
      <c r="L371" s="116">
        <f t="shared" si="105"/>
        <v>0</v>
      </c>
    </row>
    <row r="372" spans="1:12" x14ac:dyDescent="0.2">
      <c r="A372" s="102" t="s">
        <v>267</v>
      </c>
      <c r="B372" s="100" t="s">
        <v>236</v>
      </c>
      <c r="C372" s="100" t="s">
        <v>272</v>
      </c>
      <c r="D372" s="100" t="s">
        <v>118</v>
      </c>
      <c r="E372" s="100" t="s">
        <v>155</v>
      </c>
      <c r="F372" s="100" t="s">
        <v>8</v>
      </c>
      <c r="G372" s="100"/>
      <c r="H372" s="100"/>
      <c r="I372" s="100"/>
      <c r="J372" s="101">
        <f t="shared" si="127"/>
        <v>1882.6</v>
      </c>
      <c r="K372" s="101">
        <f t="shared" si="128"/>
        <v>0</v>
      </c>
      <c r="L372" s="116">
        <f t="shared" si="105"/>
        <v>0</v>
      </c>
    </row>
    <row r="373" spans="1:12" ht="50.25" customHeight="1" x14ac:dyDescent="0.2">
      <c r="A373" s="105" t="s">
        <v>275</v>
      </c>
      <c r="B373" s="100" t="s">
        <v>236</v>
      </c>
      <c r="C373" s="100" t="s">
        <v>272</v>
      </c>
      <c r="D373" s="100" t="s">
        <v>118</v>
      </c>
      <c r="E373" s="100" t="s">
        <v>155</v>
      </c>
      <c r="F373" s="100" t="s">
        <v>8</v>
      </c>
      <c r="G373" s="100" t="s">
        <v>166</v>
      </c>
      <c r="H373" s="100"/>
      <c r="I373" s="100"/>
      <c r="J373" s="101">
        <f t="shared" si="127"/>
        <v>1882.6</v>
      </c>
      <c r="K373" s="101">
        <f t="shared" ref="K373" si="129">K374</f>
        <v>0</v>
      </c>
      <c r="L373" s="116">
        <f t="shared" si="105"/>
        <v>0</v>
      </c>
    </row>
    <row r="374" spans="1:12" ht="25.5" x14ac:dyDescent="0.2">
      <c r="A374" s="105" t="s">
        <v>245</v>
      </c>
      <c r="B374" s="100" t="s">
        <v>236</v>
      </c>
      <c r="C374" s="100" t="s">
        <v>272</v>
      </c>
      <c r="D374" s="100" t="s">
        <v>118</v>
      </c>
      <c r="E374" s="100" t="s">
        <v>155</v>
      </c>
      <c r="F374" s="100" t="s">
        <v>8</v>
      </c>
      <c r="G374" s="100" t="s">
        <v>166</v>
      </c>
      <c r="H374" s="100" t="s">
        <v>241</v>
      </c>
      <c r="I374" s="100"/>
      <c r="J374" s="101">
        <f t="shared" si="127"/>
        <v>1882.6</v>
      </c>
      <c r="K374" s="101">
        <f t="shared" ref="K374:K375" si="130">K375</f>
        <v>0</v>
      </c>
      <c r="L374" s="116">
        <f t="shared" si="105"/>
        <v>0</v>
      </c>
    </row>
    <row r="375" spans="1:12" ht="27.75" customHeight="1" x14ac:dyDescent="0.2">
      <c r="A375" s="99" t="s">
        <v>222</v>
      </c>
      <c r="B375" s="100" t="s">
        <v>236</v>
      </c>
      <c r="C375" s="100" t="s">
        <v>272</v>
      </c>
      <c r="D375" s="100" t="s">
        <v>118</v>
      </c>
      <c r="E375" s="100" t="s">
        <v>155</v>
      </c>
      <c r="F375" s="100" t="s">
        <v>8</v>
      </c>
      <c r="G375" s="100" t="s">
        <v>166</v>
      </c>
      <c r="H375" s="100" t="s">
        <v>241</v>
      </c>
      <c r="I375" s="100" t="s">
        <v>219</v>
      </c>
      <c r="J375" s="101">
        <f t="shared" si="127"/>
        <v>1882.6</v>
      </c>
      <c r="K375" s="101">
        <f t="shared" si="130"/>
        <v>0</v>
      </c>
      <c r="L375" s="116">
        <f t="shared" si="105"/>
        <v>0</v>
      </c>
    </row>
    <row r="376" spans="1:12" x14ac:dyDescent="0.2">
      <c r="A376" s="99" t="s">
        <v>246</v>
      </c>
      <c r="B376" s="100" t="s">
        <v>236</v>
      </c>
      <c r="C376" s="100" t="s">
        <v>272</v>
      </c>
      <c r="D376" s="100" t="s">
        <v>118</v>
      </c>
      <c r="E376" s="100" t="s">
        <v>155</v>
      </c>
      <c r="F376" s="100" t="s">
        <v>8</v>
      </c>
      <c r="G376" s="100" t="s">
        <v>166</v>
      </c>
      <c r="H376" s="100" t="s">
        <v>241</v>
      </c>
      <c r="I376" s="100" t="s">
        <v>242</v>
      </c>
      <c r="J376" s="101">
        <v>1882.6</v>
      </c>
      <c r="K376" s="101">
        <v>0</v>
      </c>
      <c r="L376" s="116">
        <f t="shared" si="105"/>
        <v>0</v>
      </c>
    </row>
    <row r="377" spans="1:12" x14ac:dyDescent="0.2">
      <c r="A377" s="102" t="s">
        <v>207</v>
      </c>
      <c r="B377" s="100" t="s">
        <v>236</v>
      </c>
      <c r="C377" s="100" t="s">
        <v>17</v>
      </c>
      <c r="D377" s="100"/>
      <c r="E377" s="100"/>
      <c r="F377" s="100"/>
      <c r="G377" s="100"/>
      <c r="H377" s="100"/>
      <c r="I377" s="100"/>
      <c r="J377" s="101">
        <f>J378</f>
        <v>2912.9</v>
      </c>
      <c r="K377" s="101">
        <f t="shared" ref="K377:K383" si="131">K378</f>
        <v>501</v>
      </c>
      <c r="L377" s="116">
        <f t="shared" si="105"/>
        <v>17.199354595077072</v>
      </c>
    </row>
    <row r="378" spans="1:12" x14ac:dyDescent="0.2">
      <c r="A378" s="102" t="s">
        <v>276</v>
      </c>
      <c r="B378" s="100" t="s">
        <v>236</v>
      </c>
      <c r="C378" s="100" t="s">
        <v>17</v>
      </c>
      <c r="D378" s="100" t="s">
        <v>118</v>
      </c>
      <c r="E378" s="100"/>
      <c r="F378" s="100"/>
      <c r="G378" s="100"/>
      <c r="H378" s="100"/>
      <c r="I378" s="100"/>
      <c r="J378" s="101">
        <f>J379+J385+J391</f>
        <v>2912.9</v>
      </c>
      <c r="K378" s="101">
        <f>K379+K385+K391</f>
        <v>501</v>
      </c>
      <c r="L378" s="116">
        <f t="shared" si="105"/>
        <v>17.199354595077072</v>
      </c>
    </row>
    <row r="379" spans="1:12" ht="38.25" customHeight="1" x14ac:dyDescent="0.2">
      <c r="A379" s="102" t="s">
        <v>259</v>
      </c>
      <c r="B379" s="100" t="s">
        <v>236</v>
      </c>
      <c r="C379" s="100" t="s">
        <v>17</v>
      </c>
      <c r="D379" s="100" t="s">
        <v>118</v>
      </c>
      <c r="E379" s="100" t="s">
        <v>108</v>
      </c>
      <c r="F379" s="100" t="s">
        <v>149</v>
      </c>
      <c r="G379" s="100"/>
      <c r="H379" s="100"/>
      <c r="I379" s="100"/>
      <c r="J379" s="101">
        <f t="shared" ref="J379:J383" si="132">J380</f>
        <v>2612.9</v>
      </c>
      <c r="K379" s="101">
        <f t="shared" si="131"/>
        <v>501</v>
      </c>
      <c r="L379" s="116">
        <f t="shared" si="105"/>
        <v>19.174097745799685</v>
      </c>
    </row>
    <row r="380" spans="1:12" ht="39.75" customHeight="1" x14ac:dyDescent="0.2">
      <c r="A380" s="102" t="s">
        <v>260</v>
      </c>
      <c r="B380" s="100" t="s">
        <v>236</v>
      </c>
      <c r="C380" s="100" t="s">
        <v>17</v>
      </c>
      <c r="D380" s="100" t="s">
        <v>118</v>
      </c>
      <c r="E380" s="100" t="s">
        <v>108</v>
      </c>
      <c r="F380" s="100" t="s">
        <v>9</v>
      </c>
      <c r="G380" s="100"/>
      <c r="H380" s="100"/>
      <c r="I380" s="100"/>
      <c r="J380" s="101">
        <f t="shared" si="132"/>
        <v>2612.9</v>
      </c>
      <c r="K380" s="101">
        <f t="shared" si="131"/>
        <v>501</v>
      </c>
      <c r="L380" s="116">
        <f t="shared" si="105"/>
        <v>19.174097745799685</v>
      </c>
    </row>
    <row r="381" spans="1:12" ht="25.5" x14ac:dyDescent="0.2">
      <c r="A381" s="102" t="s">
        <v>263</v>
      </c>
      <c r="B381" s="100" t="s">
        <v>236</v>
      </c>
      <c r="C381" s="100" t="s">
        <v>17</v>
      </c>
      <c r="D381" s="100" t="s">
        <v>118</v>
      </c>
      <c r="E381" s="100" t="s">
        <v>108</v>
      </c>
      <c r="F381" s="100" t="s">
        <v>9</v>
      </c>
      <c r="G381" s="100" t="s">
        <v>118</v>
      </c>
      <c r="H381" s="100"/>
      <c r="I381" s="100"/>
      <c r="J381" s="101">
        <f t="shared" si="132"/>
        <v>2612.9</v>
      </c>
      <c r="K381" s="101">
        <f t="shared" si="131"/>
        <v>501</v>
      </c>
      <c r="L381" s="116">
        <f t="shared" si="105"/>
        <v>19.174097745799685</v>
      </c>
    </row>
    <row r="382" spans="1:12" ht="81" customHeight="1" x14ac:dyDescent="0.2">
      <c r="A382" s="105" t="s">
        <v>278</v>
      </c>
      <c r="B382" s="100" t="s">
        <v>236</v>
      </c>
      <c r="C382" s="100" t="s">
        <v>17</v>
      </c>
      <c r="D382" s="100" t="s">
        <v>118</v>
      </c>
      <c r="E382" s="100" t="s">
        <v>108</v>
      </c>
      <c r="F382" s="100" t="s">
        <v>9</v>
      </c>
      <c r="G382" s="100" t="s">
        <v>118</v>
      </c>
      <c r="H382" s="100" t="s">
        <v>277</v>
      </c>
      <c r="I382" s="100"/>
      <c r="J382" s="101">
        <f t="shared" si="132"/>
        <v>2612.9</v>
      </c>
      <c r="K382" s="101">
        <f t="shared" si="131"/>
        <v>501</v>
      </c>
      <c r="L382" s="116">
        <f t="shared" si="105"/>
        <v>19.174097745799685</v>
      </c>
    </row>
    <row r="383" spans="1:12" ht="28.5" customHeight="1" x14ac:dyDescent="0.2">
      <c r="A383" s="99" t="s">
        <v>222</v>
      </c>
      <c r="B383" s="100" t="s">
        <v>236</v>
      </c>
      <c r="C383" s="100" t="s">
        <v>17</v>
      </c>
      <c r="D383" s="100" t="s">
        <v>118</v>
      </c>
      <c r="E383" s="100" t="s">
        <v>108</v>
      </c>
      <c r="F383" s="100" t="s">
        <v>9</v>
      </c>
      <c r="G383" s="100" t="s">
        <v>118</v>
      </c>
      <c r="H383" s="100" t="s">
        <v>277</v>
      </c>
      <c r="I383" s="100" t="s">
        <v>219</v>
      </c>
      <c r="J383" s="101">
        <f t="shared" si="132"/>
        <v>2612.9</v>
      </c>
      <c r="K383" s="101">
        <f t="shared" si="131"/>
        <v>501</v>
      </c>
      <c r="L383" s="116">
        <f t="shared" si="105"/>
        <v>19.174097745799685</v>
      </c>
    </row>
    <row r="384" spans="1:12" x14ac:dyDescent="0.2">
      <c r="A384" s="99" t="s">
        <v>246</v>
      </c>
      <c r="B384" s="100" t="s">
        <v>236</v>
      </c>
      <c r="C384" s="100" t="s">
        <v>17</v>
      </c>
      <c r="D384" s="100" t="s">
        <v>118</v>
      </c>
      <c r="E384" s="100" t="s">
        <v>108</v>
      </c>
      <c r="F384" s="100" t="s">
        <v>9</v>
      </c>
      <c r="G384" s="100" t="s">
        <v>118</v>
      </c>
      <c r="H384" s="100" t="s">
        <v>277</v>
      </c>
      <c r="I384" s="100" t="s">
        <v>242</v>
      </c>
      <c r="J384" s="101">
        <v>2612.9</v>
      </c>
      <c r="K384" s="101">
        <v>501</v>
      </c>
      <c r="L384" s="116">
        <f t="shared" si="105"/>
        <v>19.174097745799685</v>
      </c>
    </row>
    <row r="385" spans="1:12" ht="51.75" customHeight="1" x14ac:dyDescent="0.2">
      <c r="A385" s="102" t="s">
        <v>282</v>
      </c>
      <c r="B385" s="100" t="s">
        <v>236</v>
      </c>
      <c r="C385" s="100" t="s">
        <v>17</v>
      </c>
      <c r="D385" s="100" t="s">
        <v>166</v>
      </c>
      <c r="E385" s="100" t="s">
        <v>118</v>
      </c>
      <c r="F385" s="100" t="s">
        <v>149</v>
      </c>
      <c r="G385" s="100"/>
      <c r="H385" s="100"/>
      <c r="I385" s="100"/>
      <c r="J385" s="101">
        <f t="shared" ref="J385:J389" si="133">J386</f>
        <v>150</v>
      </c>
      <c r="K385" s="101">
        <f t="shared" ref="K385:K389" si="134">K386</f>
        <v>0</v>
      </c>
      <c r="L385" s="116">
        <f t="shared" si="105"/>
        <v>0</v>
      </c>
    </row>
    <row r="386" spans="1:12" ht="14.25" customHeight="1" x14ac:dyDescent="0.2">
      <c r="A386" s="102" t="s">
        <v>283</v>
      </c>
      <c r="B386" s="100" t="s">
        <v>236</v>
      </c>
      <c r="C386" s="100" t="s">
        <v>17</v>
      </c>
      <c r="D386" s="100" t="s">
        <v>166</v>
      </c>
      <c r="E386" s="100" t="s">
        <v>118</v>
      </c>
      <c r="F386" s="100" t="s">
        <v>9</v>
      </c>
      <c r="G386" s="100"/>
      <c r="H386" s="100"/>
      <c r="I386" s="100"/>
      <c r="J386" s="101">
        <f t="shared" si="133"/>
        <v>150</v>
      </c>
      <c r="K386" s="101">
        <f t="shared" si="134"/>
        <v>0</v>
      </c>
      <c r="L386" s="116">
        <f t="shared" ref="L386:L452" si="135">K386/J386*100</f>
        <v>0</v>
      </c>
    </row>
    <row r="387" spans="1:12" ht="26.25" customHeight="1" x14ac:dyDescent="0.2">
      <c r="A387" s="102" t="s">
        <v>284</v>
      </c>
      <c r="B387" s="100" t="s">
        <v>236</v>
      </c>
      <c r="C387" s="100" t="s">
        <v>17</v>
      </c>
      <c r="D387" s="100" t="s">
        <v>166</v>
      </c>
      <c r="E387" s="100" t="s">
        <v>118</v>
      </c>
      <c r="F387" s="100" t="s">
        <v>9</v>
      </c>
      <c r="G387" s="100" t="s">
        <v>105</v>
      </c>
      <c r="H387" s="100"/>
      <c r="I387" s="100"/>
      <c r="J387" s="101">
        <f t="shared" si="133"/>
        <v>150</v>
      </c>
      <c r="K387" s="101">
        <f t="shared" si="134"/>
        <v>0</v>
      </c>
      <c r="L387" s="116">
        <f t="shared" si="135"/>
        <v>0</v>
      </c>
    </row>
    <row r="388" spans="1:12" ht="25.5" customHeight="1" x14ac:dyDescent="0.2">
      <c r="A388" s="105" t="s">
        <v>279</v>
      </c>
      <c r="B388" s="100" t="s">
        <v>236</v>
      </c>
      <c r="C388" s="100" t="s">
        <v>17</v>
      </c>
      <c r="D388" s="100" t="s">
        <v>166</v>
      </c>
      <c r="E388" s="100" t="s">
        <v>118</v>
      </c>
      <c r="F388" s="100" t="s">
        <v>9</v>
      </c>
      <c r="G388" s="100" t="s">
        <v>105</v>
      </c>
      <c r="H388" s="100" t="s">
        <v>280</v>
      </c>
      <c r="I388" s="100"/>
      <c r="J388" s="101">
        <f t="shared" si="133"/>
        <v>150</v>
      </c>
      <c r="K388" s="101">
        <f t="shared" si="134"/>
        <v>0</v>
      </c>
      <c r="L388" s="116">
        <f t="shared" si="135"/>
        <v>0</v>
      </c>
    </row>
    <row r="389" spans="1:12" ht="13.5" customHeight="1" x14ac:dyDescent="0.2">
      <c r="A389" s="99" t="s">
        <v>182</v>
      </c>
      <c r="B389" s="100" t="s">
        <v>236</v>
      </c>
      <c r="C389" s="100" t="s">
        <v>17</v>
      </c>
      <c r="D389" s="100" t="s">
        <v>166</v>
      </c>
      <c r="E389" s="100" t="s">
        <v>118</v>
      </c>
      <c r="F389" s="100" t="s">
        <v>9</v>
      </c>
      <c r="G389" s="100" t="s">
        <v>105</v>
      </c>
      <c r="H389" s="100" t="s">
        <v>280</v>
      </c>
      <c r="I389" s="100" t="s">
        <v>173</v>
      </c>
      <c r="J389" s="101">
        <f t="shared" si="133"/>
        <v>150</v>
      </c>
      <c r="K389" s="101">
        <f t="shared" si="134"/>
        <v>0</v>
      </c>
      <c r="L389" s="116">
        <f t="shared" si="135"/>
        <v>0</v>
      </c>
    </row>
    <row r="390" spans="1:12" ht="24" customHeight="1" x14ac:dyDescent="0.2">
      <c r="A390" s="99" t="s">
        <v>285</v>
      </c>
      <c r="B390" s="100" t="s">
        <v>236</v>
      </c>
      <c r="C390" s="100" t="s">
        <v>17</v>
      </c>
      <c r="D390" s="100" t="s">
        <v>166</v>
      </c>
      <c r="E390" s="100" t="s">
        <v>118</v>
      </c>
      <c r="F390" s="100" t="s">
        <v>9</v>
      </c>
      <c r="G390" s="100" t="s">
        <v>105</v>
      </c>
      <c r="H390" s="100" t="s">
        <v>280</v>
      </c>
      <c r="I390" s="100" t="s">
        <v>281</v>
      </c>
      <c r="J390" s="101">
        <v>150</v>
      </c>
      <c r="K390" s="101">
        <v>0</v>
      </c>
      <c r="L390" s="116">
        <f t="shared" si="135"/>
        <v>0</v>
      </c>
    </row>
    <row r="391" spans="1:12" ht="25.5" x14ac:dyDescent="0.2">
      <c r="A391" s="102" t="s">
        <v>178</v>
      </c>
      <c r="B391" s="100" t="s">
        <v>236</v>
      </c>
      <c r="C391" s="100" t="s">
        <v>17</v>
      </c>
      <c r="D391" s="100" t="s">
        <v>166</v>
      </c>
      <c r="E391" s="100" t="s">
        <v>171</v>
      </c>
      <c r="F391" s="100" t="s">
        <v>149</v>
      </c>
      <c r="G391" s="100"/>
      <c r="H391" s="100"/>
      <c r="I391" s="100"/>
      <c r="J391" s="101">
        <f t="shared" ref="J391:K395" si="136">J392</f>
        <v>150</v>
      </c>
      <c r="K391" s="101">
        <f t="shared" ref="K391:K394" si="137">K392</f>
        <v>0</v>
      </c>
      <c r="L391" s="116">
        <f t="shared" si="135"/>
        <v>0</v>
      </c>
    </row>
    <row r="392" spans="1:12" ht="38.25" x14ac:dyDescent="0.2">
      <c r="A392" s="102" t="s">
        <v>195</v>
      </c>
      <c r="B392" s="100" t="s">
        <v>236</v>
      </c>
      <c r="C392" s="100" t="s">
        <v>17</v>
      </c>
      <c r="D392" s="100" t="s">
        <v>166</v>
      </c>
      <c r="E392" s="100" t="s">
        <v>171</v>
      </c>
      <c r="F392" s="100" t="s">
        <v>8</v>
      </c>
      <c r="G392" s="100"/>
      <c r="H392" s="100"/>
      <c r="I392" s="100"/>
      <c r="J392" s="101">
        <f t="shared" si="136"/>
        <v>150</v>
      </c>
      <c r="K392" s="101">
        <f t="shared" si="137"/>
        <v>0</v>
      </c>
      <c r="L392" s="116">
        <f t="shared" si="135"/>
        <v>0</v>
      </c>
    </row>
    <row r="393" spans="1:12" ht="38.25" x14ac:dyDescent="0.2">
      <c r="A393" s="102" t="s">
        <v>196</v>
      </c>
      <c r="B393" s="100" t="s">
        <v>236</v>
      </c>
      <c r="C393" s="100" t="s">
        <v>17</v>
      </c>
      <c r="D393" s="100" t="s">
        <v>166</v>
      </c>
      <c r="E393" s="100" t="s">
        <v>171</v>
      </c>
      <c r="F393" s="100" t="s">
        <v>8</v>
      </c>
      <c r="G393" s="100" t="s">
        <v>105</v>
      </c>
      <c r="H393" s="100"/>
      <c r="I393" s="100"/>
      <c r="J393" s="101">
        <f t="shared" si="136"/>
        <v>150</v>
      </c>
      <c r="K393" s="101">
        <f t="shared" si="137"/>
        <v>0</v>
      </c>
      <c r="L393" s="116">
        <f t="shared" si="135"/>
        <v>0</v>
      </c>
    </row>
    <row r="394" spans="1:12" ht="28.5" customHeight="1" x14ac:dyDescent="0.2">
      <c r="A394" s="105" t="s">
        <v>287</v>
      </c>
      <c r="B394" s="100" t="s">
        <v>236</v>
      </c>
      <c r="C394" s="100" t="s">
        <v>17</v>
      </c>
      <c r="D394" s="100" t="s">
        <v>166</v>
      </c>
      <c r="E394" s="100" t="s">
        <v>171</v>
      </c>
      <c r="F394" s="100" t="s">
        <v>8</v>
      </c>
      <c r="G394" s="100" t="s">
        <v>105</v>
      </c>
      <c r="H394" s="100" t="s">
        <v>286</v>
      </c>
      <c r="I394" s="100"/>
      <c r="J394" s="101">
        <f t="shared" si="136"/>
        <v>150</v>
      </c>
      <c r="K394" s="101">
        <f t="shared" si="137"/>
        <v>0</v>
      </c>
      <c r="L394" s="116">
        <f t="shared" si="135"/>
        <v>0</v>
      </c>
    </row>
    <row r="395" spans="1:12" ht="16.5" customHeight="1" x14ac:dyDescent="0.2">
      <c r="A395" s="99" t="s">
        <v>182</v>
      </c>
      <c r="B395" s="100" t="s">
        <v>236</v>
      </c>
      <c r="C395" s="100" t="s">
        <v>17</v>
      </c>
      <c r="D395" s="100" t="s">
        <v>166</v>
      </c>
      <c r="E395" s="100" t="s">
        <v>171</v>
      </c>
      <c r="F395" s="100" t="s">
        <v>8</v>
      </c>
      <c r="G395" s="100" t="s">
        <v>105</v>
      </c>
      <c r="H395" s="100" t="s">
        <v>286</v>
      </c>
      <c r="I395" s="100" t="s">
        <v>173</v>
      </c>
      <c r="J395" s="101">
        <f t="shared" si="136"/>
        <v>150</v>
      </c>
      <c r="K395" s="101">
        <f t="shared" si="136"/>
        <v>0</v>
      </c>
      <c r="L395" s="116">
        <f t="shared" si="135"/>
        <v>0</v>
      </c>
    </row>
    <row r="396" spans="1:12" ht="25.5" x14ac:dyDescent="0.2">
      <c r="A396" s="99" t="s">
        <v>285</v>
      </c>
      <c r="B396" s="100" t="s">
        <v>236</v>
      </c>
      <c r="C396" s="100" t="s">
        <v>17</v>
      </c>
      <c r="D396" s="100" t="s">
        <v>166</v>
      </c>
      <c r="E396" s="100" t="s">
        <v>171</v>
      </c>
      <c r="F396" s="100" t="s">
        <v>8</v>
      </c>
      <c r="G396" s="100" t="s">
        <v>105</v>
      </c>
      <c r="H396" s="100" t="s">
        <v>286</v>
      </c>
      <c r="I396" s="100" t="s">
        <v>281</v>
      </c>
      <c r="J396" s="101">
        <v>150</v>
      </c>
      <c r="K396" s="101">
        <v>0</v>
      </c>
      <c r="L396" s="116">
        <f t="shared" si="135"/>
        <v>0</v>
      </c>
    </row>
    <row r="397" spans="1:12" ht="26.25" customHeight="1" x14ac:dyDescent="0.2">
      <c r="A397" s="102" t="s">
        <v>294</v>
      </c>
      <c r="B397" s="100" t="s">
        <v>236</v>
      </c>
      <c r="C397" s="100" t="s">
        <v>160</v>
      </c>
      <c r="D397" s="100"/>
      <c r="E397" s="100"/>
      <c r="F397" s="100"/>
      <c r="G397" s="100"/>
      <c r="H397" s="100"/>
      <c r="I397" s="100"/>
      <c r="J397" s="101">
        <f t="shared" ref="J397:J403" si="138">J398</f>
        <v>100</v>
      </c>
      <c r="K397" s="101">
        <f t="shared" ref="K397" si="139">K398</f>
        <v>0</v>
      </c>
      <c r="L397" s="116">
        <f t="shared" si="135"/>
        <v>0</v>
      </c>
    </row>
    <row r="398" spans="1:12" ht="28.5" customHeight="1" x14ac:dyDescent="0.2">
      <c r="A398" s="102" t="s">
        <v>410</v>
      </c>
      <c r="B398" s="100" t="s">
        <v>236</v>
      </c>
      <c r="C398" s="100" t="s">
        <v>160</v>
      </c>
      <c r="D398" s="100" t="s">
        <v>105</v>
      </c>
      <c r="E398" s="100"/>
      <c r="F398" s="100"/>
      <c r="G398" s="100"/>
      <c r="H398" s="100"/>
      <c r="I398" s="100"/>
      <c r="J398" s="101">
        <f t="shared" si="138"/>
        <v>100</v>
      </c>
      <c r="K398" s="101">
        <f t="shared" ref="K398:K403" si="140">K399</f>
        <v>0</v>
      </c>
      <c r="L398" s="116">
        <f t="shared" si="135"/>
        <v>0</v>
      </c>
    </row>
    <row r="399" spans="1:12" ht="51" x14ac:dyDescent="0.2">
      <c r="A399" s="102" t="s">
        <v>233</v>
      </c>
      <c r="B399" s="100" t="s">
        <v>236</v>
      </c>
      <c r="C399" s="100" t="s">
        <v>160</v>
      </c>
      <c r="D399" s="100" t="s">
        <v>105</v>
      </c>
      <c r="E399" s="100" t="s">
        <v>232</v>
      </c>
      <c r="F399" s="100" t="s">
        <v>149</v>
      </c>
      <c r="G399" s="100"/>
      <c r="H399" s="100"/>
      <c r="I399" s="100"/>
      <c r="J399" s="101">
        <f t="shared" si="138"/>
        <v>100</v>
      </c>
      <c r="K399" s="101">
        <f t="shared" si="140"/>
        <v>0</v>
      </c>
      <c r="L399" s="116">
        <f t="shared" si="135"/>
        <v>0</v>
      </c>
    </row>
    <row r="400" spans="1:12" ht="27.75" customHeight="1" x14ac:dyDescent="0.2">
      <c r="A400" s="102" t="s">
        <v>291</v>
      </c>
      <c r="B400" s="100" t="s">
        <v>236</v>
      </c>
      <c r="C400" s="100" t="s">
        <v>160</v>
      </c>
      <c r="D400" s="100" t="s">
        <v>105</v>
      </c>
      <c r="E400" s="100" t="s">
        <v>232</v>
      </c>
      <c r="F400" s="100" t="s">
        <v>9</v>
      </c>
      <c r="G400" s="100"/>
      <c r="H400" s="100"/>
      <c r="I400" s="100"/>
      <c r="J400" s="101">
        <f t="shared" si="138"/>
        <v>100</v>
      </c>
      <c r="K400" s="101">
        <f t="shared" si="140"/>
        <v>0</v>
      </c>
      <c r="L400" s="116">
        <f t="shared" si="135"/>
        <v>0</v>
      </c>
    </row>
    <row r="401" spans="1:12" ht="41.25" customHeight="1" x14ac:dyDescent="0.2">
      <c r="A401" s="105" t="s">
        <v>292</v>
      </c>
      <c r="B401" s="100" t="s">
        <v>236</v>
      </c>
      <c r="C401" s="100" t="s">
        <v>160</v>
      </c>
      <c r="D401" s="100" t="s">
        <v>105</v>
      </c>
      <c r="E401" s="100" t="s">
        <v>232</v>
      </c>
      <c r="F401" s="100" t="s">
        <v>9</v>
      </c>
      <c r="G401" s="100" t="s">
        <v>108</v>
      </c>
      <c r="H401" s="100"/>
      <c r="I401" s="100"/>
      <c r="J401" s="101">
        <f t="shared" si="138"/>
        <v>100</v>
      </c>
      <c r="K401" s="101">
        <f t="shared" si="140"/>
        <v>0</v>
      </c>
      <c r="L401" s="116">
        <f t="shared" si="135"/>
        <v>0</v>
      </c>
    </row>
    <row r="402" spans="1:12" ht="15" customHeight="1" x14ac:dyDescent="0.2">
      <c r="A402" s="105" t="s">
        <v>293</v>
      </c>
      <c r="B402" s="100" t="s">
        <v>236</v>
      </c>
      <c r="C402" s="100" t="s">
        <v>160</v>
      </c>
      <c r="D402" s="100" t="s">
        <v>105</v>
      </c>
      <c r="E402" s="100" t="s">
        <v>232</v>
      </c>
      <c r="F402" s="100" t="s">
        <v>9</v>
      </c>
      <c r="G402" s="100" t="s">
        <v>108</v>
      </c>
      <c r="H402" s="100" t="s">
        <v>288</v>
      </c>
      <c r="I402" s="100"/>
      <c r="J402" s="101">
        <f t="shared" si="138"/>
        <v>100</v>
      </c>
      <c r="K402" s="101">
        <f t="shared" si="140"/>
        <v>0</v>
      </c>
      <c r="L402" s="116">
        <f t="shared" si="135"/>
        <v>0</v>
      </c>
    </row>
    <row r="403" spans="1:12" ht="25.5" x14ac:dyDescent="0.2">
      <c r="A403" s="99" t="s">
        <v>294</v>
      </c>
      <c r="B403" s="100" t="s">
        <v>236</v>
      </c>
      <c r="C403" s="100" t="s">
        <v>160</v>
      </c>
      <c r="D403" s="100" t="s">
        <v>105</v>
      </c>
      <c r="E403" s="100" t="s">
        <v>232</v>
      </c>
      <c r="F403" s="100" t="s">
        <v>9</v>
      </c>
      <c r="G403" s="100" t="s">
        <v>108</v>
      </c>
      <c r="H403" s="100" t="s">
        <v>288</v>
      </c>
      <c r="I403" s="100" t="s">
        <v>289</v>
      </c>
      <c r="J403" s="101">
        <f t="shared" si="138"/>
        <v>100</v>
      </c>
      <c r="K403" s="101">
        <f t="shared" si="140"/>
        <v>0</v>
      </c>
      <c r="L403" s="116">
        <f t="shared" si="135"/>
        <v>0</v>
      </c>
    </row>
    <row r="404" spans="1:12" ht="13.5" customHeight="1" x14ac:dyDescent="0.2">
      <c r="A404" s="99" t="s">
        <v>295</v>
      </c>
      <c r="B404" s="100" t="s">
        <v>236</v>
      </c>
      <c r="C404" s="100" t="s">
        <v>160</v>
      </c>
      <c r="D404" s="100" t="s">
        <v>105</v>
      </c>
      <c r="E404" s="100" t="s">
        <v>232</v>
      </c>
      <c r="F404" s="100" t="s">
        <v>9</v>
      </c>
      <c r="G404" s="100" t="s">
        <v>108</v>
      </c>
      <c r="H404" s="100" t="s">
        <v>288</v>
      </c>
      <c r="I404" s="100" t="s">
        <v>290</v>
      </c>
      <c r="J404" s="101">
        <v>100</v>
      </c>
      <c r="K404" s="101">
        <v>0</v>
      </c>
      <c r="L404" s="116">
        <f t="shared" si="135"/>
        <v>0</v>
      </c>
    </row>
    <row r="405" spans="1:12" ht="38.25" customHeight="1" x14ac:dyDescent="0.2">
      <c r="A405" s="102" t="s">
        <v>297</v>
      </c>
      <c r="B405" s="100" t="s">
        <v>236</v>
      </c>
      <c r="C405" s="100" t="s">
        <v>296</v>
      </c>
      <c r="D405" s="100"/>
      <c r="E405" s="100"/>
      <c r="F405" s="100"/>
      <c r="G405" s="100"/>
      <c r="H405" s="100"/>
      <c r="I405" s="100"/>
      <c r="J405" s="101">
        <f>J406+J413</f>
        <v>3781</v>
      </c>
      <c r="K405" s="101">
        <f t="shared" ref="K405" si="141">K406+K413</f>
        <v>3700</v>
      </c>
      <c r="L405" s="116">
        <f t="shared" si="135"/>
        <v>97.857709600634763</v>
      </c>
    </row>
    <row r="406" spans="1:12" ht="39" customHeight="1" x14ac:dyDescent="0.2">
      <c r="A406" s="102" t="s">
        <v>298</v>
      </c>
      <c r="B406" s="100" t="s">
        <v>236</v>
      </c>
      <c r="C406" s="100" t="s">
        <v>296</v>
      </c>
      <c r="D406" s="100" t="s">
        <v>105</v>
      </c>
      <c r="E406" s="100"/>
      <c r="F406" s="100"/>
      <c r="G406" s="100"/>
      <c r="H406" s="100"/>
      <c r="I406" s="100"/>
      <c r="J406" s="101">
        <f t="shared" ref="J406:J411" si="142">J407</f>
        <v>81</v>
      </c>
      <c r="K406" s="101">
        <f t="shared" ref="K406:K411" si="143">K407</f>
        <v>0</v>
      </c>
      <c r="L406" s="116">
        <f t="shared" si="135"/>
        <v>0</v>
      </c>
    </row>
    <row r="407" spans="1:12" ht="51" x14ac:dyDescent="0.2">
      <c r="A407" s="102" t="s">
        <v>233</v>
      </c>
      <c r="B407" s="100" t="s">
        <v>236</v>
      </c>
      <c r="C407" s="100" t="s">
        <v>296</v>
      </c>
      <c r="D407" s="100" t="s">
        <v>105</v>
      </c>
      <c r="E407" s="100" t="s">
        <v>232</v>
      </c>
      <c r="F407" s="100" t="s">
        <v>149</v>
      </c>
      <c r="G407" s="100"/>
      <c r="H407" s="100"/>
      <c r="I407" s="100"/>
      <c r="J407" s="101">
        <f t="shared" si="142"/>
        <v>81</v>
      </c>
      <c r="K407" s="101">
        <f t="shared" si="143"/>
        <v>0</v>
      </c>
      <c r="L407" s="116">
        <f t="shared" si="135"/>
        <v>0</v>
      </c>
    </row>
    <row r="408" spans="1:12" ht="25.5" x14ac:dyDescent="0.2">
      <c r="A408" s="102" t="s">
        <v>337</v>
      </c>
      <c r="B408" s="100" t="s">
        <v>236</v>
      </c>
      <c r="C408" s="100" t="s">
        <v>296</v>
      </c>
      <c r="D408" s="100" t="s">
        <v>105</v>
      </c>
      <c r="E408" s="100" t="s">
        <v>232</v>
      </c>
      <c r="F408" s="100" t="s">
        <v>10</v>
      </c>
      <c r="G408" s="100"/>
      <c r="H408" s="100"/>
      <c r="I408" s="100"/>
      <c r="J408" s="101">
        <f t="shared" si="142"/>
        <v>81</v>
      </c>
      <c r="K408" s="101">
        <f t="shared" si="143"/>
        <v>0</v>
      </c>
      <c r="L408" s="116">
        <f t="shared" si="135"/>
        <v>0</v>
      </c>
    </row>
    <row r="409" spans="1:12" ht="39.75" customHeight="1" x14ac:dyDescent="0.2">
      <c r="A409" s="105" t="s">
        <v>301</v>
      </c>
      <c r="B409" s="100" t="s">
        <v>236</v>
      </c>
      <c r="C409" s="100" t="s">
        <v>296</v>
      </c>
      <c r="D409" s="100" t="s">
        <v>105</v>
      </c>
      <c r="E409" s="100" t="s">
        <v>232</v>
      </c>
      <c r="F409" s="100" t="s">
        <v>10</v>
      </c>
      <c r="G409" s="100" t="s">
        <v>105</v>
      </c>
      <c r="H409" s="100"/>
      <c r="I409" s="100"/>
      <c r="J409" s="101">
        <f t="shared" si="142"/>
        <v>81</v>
      </c>
      <c r="K409" s="101">
        <f t="shared" si="143"/>
        <v>0</v>
      </c>
      <c r="L409" s="116">
        <f t="shared" si="135"/>
        <v>0</v>
      </c>
    </row>
    <row r="410" spans="1:12" ht="28.5" customHeight="1" x14ac:dyDescent="0.2">
      <c r="A410" s="105" t="s">
        <v>302</v>
      </c>
      <c r="B410" s="100" t="s">
        <v>236</v>
      </c>
      <c r="C410" s="100" t="s">
        <v>296</v>
      </c>
      <c r="D410" s="100" t="s">
        <v>105</v>
      </c>
      <c r="E410" s="100" t="s">
        <v>232</v>
      </c>
      <c r="F410" s="100" t="s">
        <v>10</v>
      </c>
      <c r="G410" s="100" t="s">
        <v>105</v>
      </c>
      <c r="H410" s="100" t="s">
        <v>299</v>
      </c>
      <c r="I410" s="100"/>
      <c r="J410" s="101">
        <f t="shared" si="142"/>
        <v>81</v>
      </c>
      <c r="K410" s="101">
        <f t="shared" si="143"/>
        <v>0</v>
      </c>
      <c r="L410" s="116">
        <f t="shared" si="135"/>
        <v>0</v>
      </c>
    </row>
    <row r="411" spans="1:12" x14ac:dyDescent="0.2">
      <c r="A411" s="99" t="s">
        <v>254</v>
      </c>
      <c r="B411" s="100" t="s">
        <v>236</v>
      </c>
      <c r="C411" s="100" t="s">
        <v>296</v>
      </c>
      <c r="D411" s="100" t="s">
        <v>105</v>
      </c>
      <c r="E411" s="100" t="s">
        <v>232</v>
      </c>
      <c r="F411" s="100" t="s">
        <v>10</v>
      </c>
      <c r="G411" s="100" t="s">
        <v>105</v>
      </c>
      <c r="H411" s="100" t="s">
        <v>299</v>
      </c>
      <c r="I411" s="100" t="s">
        <v>251</v>
      </c>
      <c r="J411" s="101">
        <f t="shared" si="142"/>
        <v>81</v>
      </c>
      <c r="K411" s="101">
        <f t="shared" si="143"/>
        <v>0</v>
      </c>
      <c r="L411" s="116">
        <f t="shared" si="135"/>
        <v>0</v>
      </c>
    </row>
    <row r="412" spans="1:12" x14ac:dyDescent="0.2">
      <c r="A412" s="99" t="s">
        <v>303</v>
      </c>
      <c r="B412" s="100" t="s">
        <v>236</v>
      </c>
      <c r="C412" s="100" t="s">
        <v>296</v>
      </c>
      <c r="D412" s="100" t="s">
        <v>105</v>
      </c>
      <c r="E412" s="100" t="s">
        <v>232</v>
      </c>
      <c r="F412" s="100" t="s">
        <v>10</v>
      </c>
      <c r="G412" s="100" t="s">
        <v>105</v>
      </c>
      <c r="H412" s="100" t="s">
        <v>299</v>
      </c>
      <c r="I412" s="100" t="s">
        <v>300</v>
      </c>
      <c r="J412" s="101">
        <v>81</v>
      </c>
      <c r="K412" s="101">
        <v>0</v>
      </c>
      <c r="L412" s="116">
        <f t="shared" si="135"/>
        <v>0</v>
      </c>
    </row>
    <row r="413" spans="1:12" ht="25.5" x14ac:dyDescent="0.2">
      <c r="A413" s="83" t="s">
        <v>420</v>
      </c>
      <c r="B413" s="224">
        <v>901</v>
      </c>
      <c r="C413" s="225">
        <v>14</v>
      </c>
      <c r="D413" s="226" t="s">
        <v>166</v>
      </c>
      <c r="E413" s="227"/>
      <c r="F413" s="227"/>
      <c r="G413" s="227"/>
      <c r="H413" s="227"/>
      <c r="I413" s="227"/>
      <c r="J413" s="101">
        <f>J414</f>
        <v>3700</v>
      </c>
      <c r="K413" s="101">
        <f t="shared" ref="K413:K418" si="144">K414</f>
        <v>3700</v>
      </c>
      <c r="L413" s="116">
        <f t="shared" si="135"/>
        <v>100</v>
      </c>
    </row>
    <row r="414" spans="1:12" ht="51" x14ac:dyDescent="0.2">
      <c r="A414" s="78" t="s">
        <v>233</v>
      </c>
      <c r="B414" s="224">
        <v>901</v>
      </c>
      <c r="C414" s="225">
        <v>14</v>
      </c>
      <c r="D414" s="226" t="s">
        <v>166</v>
      </c>
      <c r="E414" s="227" t="s">
        <v>232</v>
      </c>
      <c r="F414" s="227" t="s">
        <v>149</v>
      </c>
      <c r="G414" s="227"/>
      <c r="H414" s="227"/>
      <c r="I414" s="227"/>
      <c r="J414" s="101">
        <f t="shared" ref="J414:J418" si="145">J415</f>
        <v>3700</v>
      </c>
      <c r="K414" s="101">
        <f t="shared" si="144"/>
        <v>3700</v>
      </c>
      <c r="L414" s="116">
        <f t="shared" si="135"/>
        <v>100</v>
      </c>
    </row>
    <row r="415" spans="1:12" ht="25.5" x14ac:dyDescent="0.2">
      <c r="A415" s="78" t="s">
        <v>337</v>
      </c>
      <c r="B415" s="224">
        <v>901</v>
      </c>
      <c r="C415" s="225">
        <v>14</v>
      </c>
      <c r="D415" s="226" t="s">
        <v>166</v>
      </c>
      <c r="E415" s="227" t="s">
        <v>232</v>
      </c>
      <c r="F415" s="227" t="s">
        <v>10</v>
      </c>
      <c r="G415" s="227"/>
      <c r="H415" s="227"/>
      <c r="I415" s="227"/>
      <c r="J415" s="101">
        <f t="shared" si="145"/>
        <v>3700</v>
      </c>
      <c r="K415" s="101">
        <f t="shared" si="144"/>
        <v>3700</v>
      </c>
      <c r="L415" s="116">
        <f t="shared" si="135"/>
        <v>100</v>
      </c>
    </row>
    <row r="416" spans="1:12" ht="51" x14ac:dyDescent="0.2">
      <c r="A416" s="78" t="s">
        <v>425</v>
      </c>
      <c r="B416" s="224">
        <v>901</v>
      </c>
      <c r="C416" s="225">
        <v>14</v>
      </c>
      <c r="D416" s="226" t="s">
        <v>166</v>
      </c>
      <c r="E416" s="227" t="s">
        <v>232</v>
      </c>
      <c r="F416" s="227" t="s">
        <v>10</v>
      </c>
      <c r="G416" s="227" t="s">
        <v>108</v>
      </c>
      <c r="H416" s="227"/>
      <c r="I416" s="227"/>
      <c r="J416" s="101">
        <f t="shared" si="145"/>
        <v>3700</v>
      </c>
      <c r="K416" s="101">
        <f t="shared" si="144"/>
        <v>3700</v>
      </c>
      <c r="L416" s="116">
        <f t="shared" si="135"/>
        <v>100</v>
      </c>
    </row>
    <row r="417" spans="1:12" ht="51" x14ac:dyDescent="0.2">
      <c r="A417" s="201" t="s">
        <v>421</v>
      </c>
      <c r="B417" s="224">
        <v>901</v>
      </c>
      <c r="C417" s="225">
        <v>14</v>
      </c>
      <c r="D417" s="226" t="s">
        <v>166</v>
      </c>
      <c r="E417" s="227" t="s">
        <v>232</v>
      </c>
      <c r="F417" s="227" t="s">
        <v>10</v>
      </c>
      <c r="G417" s="227" t="s">
        <v>108</v>
      </c>
      <c r="H417" s="227" t="s">
        <v>422</v>
      </c>
      <c r="I417" s="227"/>
      <c r="J417" s="101">
        <f t="shared" si="145"/>
        <v>3700</v>
      </c>
      <c r="K417" s="101">
        <f t="shared" si="144"/>
        <v>3700</v>
      </c>
      <c r="L417" s="116">
        <f t="shared" si="135"/>
        <v>100</v>
      </c>
    </row>
    <row r="418" spans="1:12" x14ac:dyDescent="0.2">
      <c r="A418" s="83" t="s">
        <v>254</v>
      </c>
      <c r="B418" s="224">
        <v>901</v>
      </c>
      <c r="C418" s="225">
        <v>14</v>
      </c>
      <c r="D418" s="226" t="s">
        <v>166</v>
      </c>
      <c r="E418" s="227" t="s">
        <v>232</v>
      </c>
      <c r="F418" s="227" t="s">
        <v>10</v>
      </c>
      <c r="G418" s="227" t="s">
        <v>108</v>
      </c>
      <c r="H418" s="227" t="s">
        <v>422</v>
      </c>
      <c r="I418" s="227" t="s">
        <v>251</v>
      </c>
      <c r="J418" s="101">
        <f t="shared" si="145"/>
        <v>3700</v>
      </c>
      <c r="K418" s="101">
        <f t="shared" si="144"/>
        <v>3700</v>
      </c>
      <c r="L418" s="116">
        <f t="shared" si="135"/>
        <v>100</v>
      </c>
    </row>
    <row r="419" spans="1:12" x14ac:dyDescent="0.2">
      <c r="A419" s="83" t="s">
        <v>423</v>
      </c>
      <c r="B419" s="224">
        <v>901</v>
      </c>
      <c r="C419" s="225">
        <v>14</v>
      </c>
      <c r="D419" s="226" t="s">
        <v>166</v>
      </c>
      <c r="E419" s="227" t="s">
        <v>232</v>
      </c>
      <c r="F419" s="227" t="s">
        <v>10</v>
      </c>
      <c r="G419" s="227" t="s">
        <v>108</v>
      </c>
      <c r="H419" s="227" t="s">
        <v>422</v>
      </c>
      <c r="I419" s="227" t="s">
        <v>424</v>
      </c>
      <c r="J419" s="101">
        <v>3700</v>
      </c>
      <c r="K419" s="101">
        <v>3700</v>
      </c>
      <c r="L419" s="116">
        <f t="shared" si="135"/>
        <v>100</v>
      </c>
    </row>
    <row r="420" spans="1:12" ht="38.25" customHeight="1" x14ac:dyDescent="0.2">
      <c r="A420" s="102" t="s">
        <v>305</v>
      </c>
      <c r="B420" s="107" t="s">
        <v>304</v>
      </c>
      <c r="C420" s="100"/>
      <c r="D420" s="100"/>
      <c r="E420" s="100"/>
      <c r="F420" s="100"/>
      <c r="G420" s="100"/>
      <c r="H420" s="100"/>
      <c r="I420" s="100"/>
      <c r="J420" s="101">
        <f>J421+J440+J496+J508</f>
        <v>170109.19999999998</v>
      </c>
      <c r="K420" s="101">
        <f>K421+K440+K496+K508</f>
        <v>37410.19999999999</v>
      </c>
      <c r="L420" s="116">
        <f t="shared" si="135"/>
        <v>21.991873455403937</v>
      </c>
    </row>
    <row r="421" spans="1:12" x14ac:dyDescent="0.2">
      <c r="A421" s="117" t="s">
        <v>104</v>
      </c>
      <c r="B421" s="107" t="s">
        <v>304</v>
      </c>
      <c r="C421" s="100" t="s">
        <v>105</v>
      </c>
      <c r="D421" s="100"/>
      <c r="E421" s="100"/>
      <c r="F421" s="100"/>
      <c r="G421" s="100"/>
      <c r="H421" s="100"/>
      <c r="I421" s="100"/>
      <c r="J421" s="101">
        <f>J422</f>
        <v>1668.8999999999999</v>
      </c>
      <c r="K421" s="101">
        <f t="shared" ref="K421" si="146">K422</f>
        <v>31.5</v>
      </c>
      <c r="L421" s="116">
        <f t="shared" si="135"/>
        <v>1.8874707891425491</v>
      </c>
    </row>
    <row r="422" spans="1:12" ht="52.5" customHeight="1" x14ac:dyDescent="0.2">
      <c r="A422" s="117" t="s">
        <v>119</v>
      </c>
      <c r="B422" s="107" t="s">
        <v>304</v>
      </c>
      <c r="C422" s="100" t="s">
        <v>105</v>
      </c>
      <c r="D422" s="100" t="s">
        <v>118</v>
      </c>
      <c r="E422" s="100"/>
      <c r="F422" s="100"/>
      <c r="G422" s="100"/>
      <c r="H422" s="100"/>
      <c r="I422" s="100"/>
      <c r="J422" s="101">
        <f>J423</f>
        <v>1668.8999999999999</v>
      </c>
      <c r="K422" s="101">
        <f t="shared" ref="K422" si="147">K423</f>
        <v>31.5</v>
      </c>
      <c r="L422" s="116">
        <f t="shared" si="135"/>
        <v>1.8874707891425491</v>
      </c>
    </row>
    <row r="423" spans="1:12" ht="51" x14ac:dyDescent="0.2">
      <c r="A423" s="102" t="s">
        <v>109</v>
      </c>
      <c r="B423" s="100" t="s">
        <v>304</v>
      </c>
      <c r="C423" s="100" t="s">
        <v>105</v>
      </c>
      <c r="D423" s="100" t="s">
        <v>118</v>
      </c>
      <c r="E423" s="100" t="s">
        <v>105</v>
      </c>
      <c r="F423" s="100"/>
      <c r="G423" s="100"/>
      <c r="H423" s="100"/>
      <c r="I423" s="100"/>
      <c r="J423" s="101">
        <f t="shared" ref="J423:K427" si="148">J424</f>
        <v>1668.8999999999999</v>
      </c>
      <c r="K423" s="101">
        <f t="shared" si="148"/>
        <v>31.5</v>
      </c>
      <c r="L423" s="116">
        <f t="shared" si="135"/>
        <v>1.8874707891425491</v>
      </c>
    </row>
    <row r="424" spans="1:12" ht="38.25" x14ac:dyDescent="0.2">
      <c r="A424" s="102" t="s">
        <v>110</v>
      </c>
      <c r="B424" s="100" t="s">
        <v>304</v>
      </c>
      <c r="C424" s="100" t="s">
        <v>105</v>
      </c>
      <c r="D424" s="100" t="s">
        <v>118</v>
      </c>
      <c r="E424" s="100" t="s">
        <v>105</v>
      </c>
      <c r="F424" s="100" t="s">
        <v>8</v>
      </c>
      <c r="G424" s="100"/>
      <c r="H424" s="100"/>
      <c r="I424" s="100"/>
      <c r="J424" s="101">
        <f>J425</f>
        <v>1668.8999999999999</v>
      </c>
      <c r="K424" s="101">
        <f t="shared" si="148"/>
        <v>31.5</v>
      </c>
      <c r="L424" s="116">
        <f t="shared" si="135"/>
        <v>1.8874707891425491</v>
      </c>
    </row>
    <row r="425" spans="1:12" ht="41.25" customHeight="1" x14ac:dyDescent="0.2">
      <c r="A425" s="102" t="s">
        <v>111</v>
      </c>
      <c r="B425" s="100" t="s">
        <v>304</v>
      </c>
      <c r="C425" s="100" t="s">
        <v>105</v>
      </c>
      <c r="D425" s="100" t="s">
        <v>118</v>
      </c>
      <c r="E425" s="100" t="s">
        <v>105</v>
      </c>
      <c r="F425" s="100" t="s">
        <v>8</v>
      </c>
      <c r="G425" s="100" t="s">
        <v>105</v>
      </c>
      <c r="H425" s="100"/>
      <c r="I425" s="100"/>
      <c r="J425" s="101">
        <f>J426+J429+J437</f>
        <v>1668.8999999999999</v>
      </c>
      <c r="K425" s="101">
        <f>K426+K429+K437</f>
        <v>31.5</v>
      </c>
      <c r="L425" s="116">
        <f t="shared" si="135"/>
        <v>1.8874707891425491</v>
      </c>
    </row>
    <row r="426" spans="1:12" ht="27" customHeight="1" x14ac:dyDescent="0.2">
      <c r="A426" s="102" t="s">
        <v>121</v>
      </c>
      <c r="B426" s="100" t="s">
        <v>304</v>
      </c>
      <c r="C426" s="100" t="s">
        <v>105</v>
      </c>
      <c r="D426" s="100" t="s">
        <v>118</v>
      </c>
      <c r="E426" s="100" t="s">
        <v>105</v>
      </c>
      <c r="F426" s="100" t="s">
        <v>8</v>
      </c>
      <c r="G426" s="100" t="s">
        <v>105</v>
      </c>
      <c r="H426" s="100" t="s">
        <v>120</v>
      </c>
      <c r="I426" s="100"/>
      <c r="J426" s="101">
        <f>J427</f>
        <v>1528.7</v>
      </c>
      <c r="K426" s="101">
        <f t="shared" si="148"/>
        <v>0</v>
      </c>
      <c r="L426" s="116">
        <f t="shared" si="135"/>
        <v>0</v>
      </c>
    </row>
    <row r="427" spans="1:12" ht="65.25" customHeight="1" x14ac:dyDescent="0.2">
      <c r="A427" s="102" t="s">
        <v>115</v>
      </c>
      <c r="B427" s="100" t="s">
        <v>304</v>
      </c>
      <c r="C427" s="100" t="s">
        <v>105</v>
      </c>
      <c r="D427" s="100" t="s">
        <v>118</v>
      </c>
      <c r="E427" s="100" t="s">
        <v>105</v>
      </c>
      <c r="F427" s="100" t="s">
        <v>8</v>
      </c>
      <c r="G427" s="100" t="s">
        <v>105</v>
      </c>
      <c r="H427" s="100" t="s">
        <v>120</v>
      </c>
      <c r="I427" s="100" t="s">
        <v>114</v>
      </c>
      <c r="J427" s="101">
        <f>J428</f>
        <v>1528.7</v>
      </c>
      <c r="K427" s="101">
        <f t="shared" si="148"/>
        <v>0</v>
      </c>
      <c r="L427" s="116">
        <f t="shared" si="135"/>
        <v>0</v>
      </c>
    </row>
    <row r="428" spans="1:12" ht="24.75" customHeight="1" x14ac:dyDescent="0.2">
      <c r="A428" s="102" t="s">
        <v>117</v>
      </c>
      <c r="B428" s="100" t="s">
        <v>304</v>
      </c>
      <c r="C428" s="100" t="s">
        <v>105</v>
      </c>
      <c r="D428" s="100" t="s">
        <v>118</v>
      </c>
      <c r="E428" s="100" t="s">
        <v>105</v>
      </c>
      <c r="F428" s="100" t="s">
        <v>8</v>
      </c>
      <c r="G428" s="100" t="s">
        <v>105</v>
      </c>
      <c r="H428" s="100" t="s">
        <v>120</v>
      </c>
      <c r="I428" s="100" t="s">
        <v>116</v>
      </c>
      <c r="J428" s="101">
        <v>1528.7</v>
      </c>
      <c r="K428" s="101">
        <v>0</v>
      </c>
      <c r="L428" s="116">
        <f t="shared" si="135"/>
        <v>0</v>
      </c>
    </row>
    <row r="429" spans="1:12" ht="25.5" x14ac:dyDescent="0.2">
      <c r="A429" s="102" t="s">
        <v>123</v>
      </c>
      <c r="B429" s="100" t="s">
        <v>304</v>
      </c>
      <c r="C429" s="100" t="s">
        <v>105</v>
      </c>
      <c r="D429" s="100" t="s">
        <v>118</v>
      </c>
      <c r="E429" s="100" t="s">
        <v>105</v>
      </c>
      <c r="F429" s="100" t="s">
        <v>8</v>
      </c>
      <c r="G429" s="100" t="s">
        <v>105</v>
      </c>
      <c r="H429" s="100" t="s">
        <v>122</v>
      </c>
      <c r="I429" s="100"/>
      <c r="J429" s="101">
        <f>J434+J430+J432</f>
        <v>14.1</v>
      </c>
      <c r="K429" s="101">
        <f>K434+K430+K432</f>
        <v>0</v>
      </c>
      <c r="L429" s="116">
        <f t="shared" si="135"/>
        <v>0</v>
      </c>
    </row>
    <row r="430" spans="1:12" ht="63.75" x14ac:dyDescent="0.2">
      <c r="A430" s="102" t="s">
        <v>115</v>
      </c>
      <c r="B430" s="100" t="s">
        <v>304</v>
      </c>
      <c r="C430" s="100" t="s">
        <v>105</v>
      </c>
      <c r="D430" s="100" t="s">
        <v>118</v>
      </c>
      <c r="E430" s="100" t="s">
        <v>105</v>
      </c>
      <c r="F430" s="100" t="s">
        <v>8</v>
      </c>
      <c r="G430" s="100" t="s">
        <v>105</v>
      </c>
      <c r="H430" s="100" t="s">
        <v>122</v>
      </c>
      <c r="I430" s="100" t="s">
        <v>114</v>
      </c>
      <c r="J430" s="101">
        <f>J431</f>
        <v>1.5</v>
      </c>
      <c r="K430" s="101">
        <f t="shared" ref="K430" si="149">K431</f>
        <v>0</v>
      </c>
      <c r="L430" s="116">
        <f t="shared" ref="L430:L431" si="150">K430/J430*100</f>
        <v>0</v>
      </c>
    </row>
    <row r="431" spans="1:12" ht="25.5" x14ac:dyDescent="0.2">
      <c r="A431" s="102" t="s">
        <v>117</v>
      </c>
      <c r="B431" s="100" t="s">
        <v>304</v>
      </c>
      <c r="C431" s="100" t="s">
        <v>105</v>
      </c>
      <c r="D431" s="100" t="s">
        <v>118</v>
      </c>
      <c r="E431" s="100" t="s">
        <v>105</v>
      </c>
      <c r="F431" s="100" t="s">
        <v>8</v>
      </c>
      <c r="G431" s="100" t="s">
        <v>105</v>
      </c>
      <c r="H431" s="100" t="s">
        <v>122</v>
      </c>
      <c r="I431" s="100" t="s">
        <v>116</v>
      </c>
      <c r="J431" s="101">
        <v>1.5</v>
      </c>
      <c r="K431" s="101">
        <v>0</v>
      </c>
      <c r="L431" s="116">
        <f t="shared" si="150"/>
        <v>0</v>
      </c>
    </row>
    <row r="432" spans="1:12" ht="25.5" x14ac:dyDescent="0.2">
      <c r="A432" s="99" t="s">
        <v>126</v>
      </c>
      <c r="B432" s="100" t="s">
        <v>304</v>
      </c>
      <c r="C432" s="100" t="s">
        <v>105</v>
      </c>
      <c r="D432" s="100" t="s">
        <v>118</v>
      </c>
      <c r="E432" s="100" t="s">
        <v>105</v>
      </c>
      <c r="F432" s="100" t="s">
        <v>8</v>
      </c>
      <c r="G432" s="100" t="s">
        <v>105</v>
      </c>
      <c r="H432" s="100" t="s">
        <v>122</v>
      </c>
      <c r="I432" s="100" t="s">
        <v>124</v>
      </c>
      <c r="J432" s="101">
        <f>J433</f>
        <v>12.6</v>
      </c>
      <c r="K432" s="101">
        <f>K433</f>
        <v>0</v>
      </c>
      <c r="L432" s="116">
        <f t="shared" ref="L432:L433" si="151">K432/J432*100</f>
        <v>0</v>
      </c>
    </row>
    <row r="433" spans="1:12" ht="38.25" x14ac:dyDescent="0.2">
      <c r="A433" s="99" t="s">
        <v>127</v>
      </c>
      <c r="B433" s="100" t="s">
        <v>304</v>
      </c>
      <c r="C433" s="100" t="s">
        <v>105</v>
      </c>
      <c r="D433" s="100" t="s">
        <v>118</v>
      </c>
      <c r="E433" s="100" t="s">
        <v>105</v>
      </c>
      <c r="F433" s="100" t="s">
        <v>8</v>
      </c>
      <c r="G433" s="100" t="s">
        <v>105</v>
      </c>
      <c r="H433" s="100" t="s">
        <v>122</v>
      </c>
      <c r="I433" s="100" t="s">
        <v>125</v>
      </c>
      <c r="J433" s="101">
        <v>12.6</v>
      </c>
      <c r="K433" s="101">
        <v>0</v>
      </c>
      <c r="L433" s="116">
        <f t="shared" si="151"/>
        <v>0</v>
      </c>
    </row>
    <row r="434" spans="1:12" ht="0.75" customHeight="1" x14ac:dyDescent="0.2">
      <c r="A434" s="99" t="s">
        <v>132</v>
      </c>
      <c r="B434" s="100" t="s">
        <v>304</v>
      </c>
      <c r="C434" s="100" t="s">
        <v>105</v>
      </c>
      <c r="D434" s="100" t="s">
        <v>118</v>
      </c>
      <c r="E434" s="100" t="s">
        <v>105</v>
      </c>
      <c r="F434" s="100" t="s">
        <v>8</v>
      </c>
      <c r="G434" s="100" t="s">
        <v>105</v>
      </c>
      <c r="H434" s="100" t="s">
        <v>122</v>
      </c>
      <c r="I434" s="100" t="s">
        <v>130</v>
      </c>
      <c r="J434" s="101">
        <f>J436+J435</f>
        <v>0</v>
      </c>
      <c r="K434" s="101">
        <f>K436+K435</f>
        <v>0</v>
      </c>
      <c r="L434" s="116">
        <v>0</v>
      </c>
    </row>
    <row r="435" spans="1:12" x14ac:dyDescent="0.2">
      <c r="A435" s="99" t="s">
        <v>486</v>
      </c>
      <c r="B435" s="100" t="s">
        <v>304</v>
      </c>
      <c r="C435" s="100" t="s">
        <v>105</v>
      </c>
      <c r="D435" s="100" t="s">
        <v>118</v>
      </c>
      <c r="E435" s="100" t="s">
        <v>105</v>
      </c>
      <c r="F435" s="100" t="s">
        <v>8</v>
      </c>
      <c r="G435" s="100" t="s">
        <v>105</v>
      </c>
      <c r="H435" s="100" t="s">
        <v>122</v>
      </c>
      <c r="I435" s="100" t="s">
        <v>452</v>
      </c>
      <c r="J435" s="101"/>
      <c r="K435" s="101"/>
      <c r="L435" s="116" t="e">
        <f t="shared" ref="L435" si="152">K435/J435*100</f>
        <v>#DIV/0!</v>
      </c>
    </row>
    <row r="436" spans="1:12" ht="15.75" customHeight="1" x14ac:dyDescent="0.2">
      <c r="A436" s="99" t="s">
        <v>133</v>
      </c>
      <c r="B436" s="100" t="s">
        <v>304</v>
      </c>
      <c r="C436" s="100" t="s">
        <v>105</v>
      </c>
      <c r="D436" s="100" t="s">
        <v>118</v>
      </c>
      <c r="E436" s="100" t="s">
        <v>105</v>
      </c>
      <c r="F436" s="100" t="s">
        <v>8</v>
      </c>
      <c r="G436" s="100" t="s">
        <v>105</v>
      </c>
      <c r="H436" s="100" t="s">
        <v>122</v>
      </c>
      <c r="I436" s="100" t="s">
        <v>131</v>
      </c>
      <c r="J436" s="101">
        <v>0</v>
      </c>
      <c r="K436" s="101">
        <v>0</v>
      </c>
      <c r="L436" s="116">
        <v>0</v>
      </c>
    </row>
    <row r="437" spans="1:12" ht="76.5" customHeight="1" x14ac:dyDescent="0.2">
      <c r="A437" s="102" t="s">
        <v>307</v>
      </c>
      <c r="B437" s="100" t="s">
        <v>304</v>
      </c>
      <c r="C437" s="100" t="s">
        <v>105</v>
      </c>
      <c r="D437" s="100" t="s">
        <v>118</v>
      </c>
      <c r="E437" s="100" t="s">
        <v>105</v>
      </c>
      <c r="F437" s="100" t="s">
        <v>8</v>
      </c>
      <c r="G437" s="100" t="s">
        <v>105</v>
      </c>
      <c r="H437" s="100" t="s">
        <v>306</v>
      </c>
      <c r="I437" s="100"/>
      <c r="J437" s="101">
        <f>J438</f>
        <v>126.1</v>
      </c>
      <c r="K437" s="101">
        <f t="shared" ref="K437:K438" si="153">K438</f>
        <v>31.5</v>
      </c>
      <c r="L437" s="116">
        <f t="shared" si="135"/>
        <v>24.980174464710547</v>
      </c>
    </row>
    <row r="438" spans="1:12" ht="63.75" customHeight="1" x14ac:dyDescent="0.2">
      <c r="A438" s="102" t="s">
        <v>115</v>
      </c>
      <c r="B438" s="100" t="s">
        <v>304</v>
      </c>
      <c r="C438" s="100" t="s">
        <v>105</v>
      </c>
      <c r="D438" s="100" t="s">
        <v>118</v>
      </c>
      <c r="E438" s="100" t="s">
        <v>105</v>
      </c>
      <c r="F438" s="100" t="s">
        <v>8</v>
      </c>
      <c r="G438" s="100" t="s">
        <v>105</v>
      </c>
      <c r="H438" s="100" t="s">
        <v>306</v>
      </c>
      <c r="I438" s="100" t="s">
        <v>114</v>
      </c>
      <c r="J438" s="101">
        <f>J439</f>
        <v>126.1</v>
      </c>
      <c r="K438" s="101">
        <f t="shared" si="153"/>
        <v>31.5</v>
      </c>
      <c r="L438" s="116">
        <f t="shared" si="135"/>
        <v>24.980174464710547</v>
      </c>
    </row>
    <row r="439" spans="1:12" ht="25.5" x14ac:dyDescent="0.2">
      <c r="A439" s="102" t="s">
        <v>117</v>
      </c>
      <c r="B439" s="100" t="s">
        <v>304</v>
      </c>
      <c r="C439" s="100" t="s">
        <v>105</v>
      </c>
      <c r="D439" s="100" t="s">
        <v>118</v>
      </c>
      <c r="E439" s="100" t="s">
        <v>105</v>
      </c>
      <c r="F439" s="100" t="s">
        <v>8</v>
      </c>
      <c r="G439" s="100" t="s">
        <v>105</v>
      </c>
      <c r="H439" s="100" t="s">
        <v>306</v>
      </c>
      <c r="I439" s="100" t="s">
        <v>116</v>
      </c>
      <c r="J439" s="101">
        <v>126.1</v>
      </c>
      <c r="K439" s="101">
        <v>31.5</v>
      </c>
      <c r="L439" s="116">
        <f t="shared" si="135"/>
        <v>24.980174464710547</v>
      </c>
    </row>
    <row r="440" spans="1:12" x14ac:dyDescent="0.2">
      <c r="A440" s="102" t="s">
        <v>204</v>
      </c>
      <c r="B440" s="100" t="s">
        <v>304</v>
      </c>
      <c r="C440" s="100" t="s">
        <v>201</v>
      </c>
      <c r="D440" s="100"/>
      <c r="E440" s="100"/>
      <c r="F440" s="100"/>
      <c r="G440" s="100"/>
      <c r="H440" s="100"/>
      <c r="I440" s="100"/>
      <c r="J440" s="101">
        <f>J441+J451+J465+J489</f>
        <v>138998.09999999998</v>
      </c>
      <c r="K440" s="101">
        <f>K441+K451+K465+K489</f>
        <v>33120.899999999994</v>
      </c>
      <c r="L440" s="116">
        <f t="shared" si="135"/>
        <v>23.828311322241095</v>
      </c>
    </row>
    <row r="441" spans="1:12" x14ac:dyDescent="0.2">
      <c r="A441" s="102" t="s">
        <v>255</v>
      </c>
      <c r="B441" s="100" t="s">
        <v>304</v>
      </c>
      <c r="C441" s="100" t="s">
        <v>201</v>
      </c>
      <c r="D441" s="100" t="s">
        <v>105</v>
      </c>
      <c r="E441" s="100"/>
      <c r="F441" s="100"/>
      <c r="G441" s="100"/>
      <c r="H441" s="100"/>
      <c r="I441" s="100"/>
      <c r="J441" s="101">
        <f>J442</f>
        <v>26143.599999999999</v>
      </c>
      <c r="K441" s="101">
        <f t="shared" ref="K441:K446" si="154">K442</f>
        <v>7807.9</v>
      </c>
      <c r="L441" s="116">
        <f t="shared" si="135"/>
        <v>29.865435517679277</v>
      </c>
    </row>
    <row r="442" spans="1:12" ht="39.75" customHeight="1" x14ac:dyDescent="0.2">
      <c r="A442" s="102" t="s">
        <v>259</v>
      </c>
      <c r="B442" s="100" t="s">
        <v>304</v>
      </c>
      <c r="C442" s="100" t="s">
        <v>201</v>
      </c>
      <c r="D442" s="100" t="s">
        <v>105</v>
      </c>
      <c r="E442" s="100" t="s">
        <v>108</v>
      </c>
      <c r="F442" s="100" t="s">
        <v>149</v>
      </c>
      <c r="G442" s="100"/>
      <c r="H442" s="100"/>
      <c r="I442" s="100"/>
      <c r="J442" s="101">
        <f>J443</f>
        <v>26143.599999999999</v>
      </c>
      <c r="K442" s="101">
        <f t="shared" si="154"/>
        <v>7807.9</v>
      </c>
      <c r="L442" s="116">
        <f t="shared" si="135"/>
        <v>29.865435517679277</v>
      </c>
    </row>
    <row r="443" spans="1:12" ht="42" customHeight="1" x14ac:dyDescent="0.2">
      <c r="A443" s="102" t="s">
        <v>310</v>
      </c>
      <c r="B443" s="100" t="s">
        <v>304</v>
      </c>
      <c r="C443" s="100" t="s">
        <v>201</v>
      </c>
      <c r="D443" s="100" t="s">
        <v>105</v>
      </c>
      <c r="E443" s="100" t="s">
        <v>108</v>
      </c>
      <c r="F443" s="100" t="s">
        <v>8</v>
      </c>
      <c r="G443" s="100"/>
      <c r="H443" s="100"/>
      <c r="I443" s="100"/>
      <c r="J443" s="101">
        <f>J444</f>
        <v>26143.599999999999</v>
      </c>
      <c r="K443" s="101">
        <f t="shared" si="154"/>
        <v>7807.9</v>
      </c>
      <c r="L443" s="116">
        <f t="shared" si="135"/>
        <v>29.865435517679277</v>
      </c>
    </row>
    <row r="444" spans="1:12" ht="78.75" customHeight="1" x14ac:dyDescent="0.2">
      <c r="A444" s="102" t="s">
        <v>311</v>
      </c>
      <c r="B444" s="100" t="s">
        <v>304</v>
      </c>
      <c r="C444" s="100" t="s">
        <v>201</v>
      </c>
      <c r="D444" s="100" t="s">
        <v>105</v>
      </c>
      <c r="E444" s="100" t="s">
        <v>108</v>
      </c>
      <c r="F444" s="100" t="s">
        <v>8</v>
      </c>
      <c r="G444" s="100" t="s">
        <v>166</v>
      </c>
      <c r="H444" s="100"/>
      <c r="I444" s="100"/>
      <c r="J444" s="101">
        <f>J445+J448</f>
        <v>26143.599999999999</v>
      </c>
      <c r="K444" s="101">
        <f>K445+K448</f>
        <v>7807.9</v>
      </c>
      <c r="L444" s="116">
        <f t="shared" si="135"/>
        <v>29.865435517679277</v>
      </c>
    </row>
    <row r="445" spans="1:12" ht="12" customHeight="1" x14ac:dyDescent="0.2">
      <c r="A445" s="102" t="s">
        <v>309</v>
      </c>
      <c r="B445" s="100" t="s">
        <v>304</v>
      </c>
      <c r="C445" s="100" t="s">
        <v>201</v>
      </c>
      <c r="D445" s="100" t="s">
        <v>105</v>
      </c>
      <c r="E445" s="100" t="s">
        <v>108</v>
      </c>
      <c r="F445" s="100" t="s">
        <v>8</v>
      </c>
      <c r="G445" s="100" t="s">
        <v>166</v>
      </c>
      <c r="H445" s="100" t="s">
        <v>308</v>
      </c>
      <c r="I445" s="100"/>
      <c r="J445" s="101">
        <f>J446</f>
        <v>2800</v>
      </c>
      <c r="K445" s="101">
        <f t="shared" si="154"/>
        <v>1237.7</v>
      </c>
      <c r="L445" s="116">
        <f t="shared" si="135"/>
        <v>44.203571428571429</v>
      </c>
    </row>
    <row r="446" spans="1:12" ht="30" customHeight="1" x14ac:dyDescent="0.2">
      <c r="A446" s="99" t="s">
        <v>222</v>
      </c>
      <c r="B446" s="100" t="s">
        <v>304</v>
      </c>
      <c r="C446" s="100" t="s">
        <v>201</v>
      </c>
      <c r="D446" s="100" t="s">
        <v>105</v>
      </c>
      <c r="E446" s="100" t="s">
        <v>108</v>
      </c>
      <c r="F446" s="100" t="s">
        <v>8</v>
      </c>
      <c r="G446" s="100" t="s">
        <v>166</v>
      </c>
      <c r="H446" s="100" t="s">
        <v>308</v>
      </c>
      <c r="I446" s="100" t="s">
        <v>219</v>
      </c>
      <c r="J446" s="101">
        <f>J447</f>
        <v>2800</v>
      </c>
      <c r="K446" s="101">
        <f t="shared" si="154"/>
        <v>1237.7</v>
      </c>
      <c r="L446" s="116">
        <f t="shared" si="135"/>
        <v>44.203571428571429</v>
      </c>
    </row>
    <row r="447" spans="1:12" ht="12" customHeight="1" x14ac:dyDescent="0.2">
      <c r="A447" s="99" t="s">
        <v>246</v>
      </c>
      <c r="B447" s="100" t="s">
        <v>304</v>
      </c>
      <c r="C447" s="100" t="s">
        <v>201</v>
      </c>
      <c r="D447" s="100" t="s">
        <v>105</v>
      </c>
      <c r="E447" s="100" t="s">
        <v>108</v>
      </c>
      <c r="F447" s="100" t="s">
        <v>8</v>
      </c>
      <c r="G447" s="100" t="s">
        <v>166</v>
      </c>
      <c r="H447" s="100" t="s">
        <v>308</v>
      </c>
      <c r="I447" s="100" t="s">
        <v>242</v>
      </c>
      <c r="J447" s="101">
        <v>2800</v>
      </c>
      <c r="K447" s="101">
        <v>1237.7</v>
      </c>
      <c r="L447" s="116">
        <f t="shared" si="135"/>
        <v>44.203571428571429</v>
      </c>
    </row>
    <row r="448" spans="1:12" ht="138.75" customHeight="1" x14ac:dyDescent="0.2">
      <c r="A448" s="102" t="s">
        <v>313</v>
      </c>
      <c r="B448" s="100" t="s">
        <v>304</v>
      </c>
      <c r="C448" s="100" t="s">
        <v>201</v>
      </c>
      <c r="D448" s="100" t="s">
        <v>105</v>
      </c>
      <c r="E448" s="100" t="s">
        <v>108</v>
      </c>
      <c r="F448" s="100" t="s">
        <v>8</v>
      </c>
      <c r="G448" s="100" t="s">
        <v>166</v>
      </c>
      <c r="H448" s="100" t="s">
        <v>312</v>
      </c>
      <c r="I448" s="100"/>
      <c r="J448" s="101">
        <f>J449</f>
        <v>23343.599999999999</v>
      </c>
      <c r="K448" s="101">
        <f t="shared" ref="K448:K449" si="155">K449</f>
        <v>6570.2</v>
      </c>
      <c r="L448" s="116">
        <f t="shared" si="135"/>
        <v>28.145615928991248</v>
      </c>
    </row>
    <row r="449" spans="1:12" ht="30" customHeight="1" x14ac:dyDescent="0.2">
      <c r="A449" s="99" t="s">
        <v>222</v>
      </c>
      <c r="B449" s="100" t="s">
        <v>304</v>
      </c>
      <c r="C449" s="100" t="s">
        <v>201</v>
      </c>
      <c r="D449" s="100" t="s">
        <v>105</v>
      </c>
      <c r="E449" s="100" t="s">
        <v>108</v>
      </c>
      <c r="F449" s="100" t="s">
        <v>8</v>
      </c>
      <c r="G449" s="100" t="s">
        <v>166</v>
      </c>
      <c r="H449" s="100" t="s">
        <v>312</v>
      </c>
      <c r="I449" s="100" t="s">
        <v>219</v>
      </c>
      <c r="J449" s="101">
        <f>J450</f>
        <v>23343.599999999999</v>
      </c>
      <c r="K449" s="101">
        <f t="shared" si="155"/>
        <v>6570.2</v>
      </c>
      <c r="L449" s="116">
        <f t="shared" si="135"/>
        <v>28.145615928991248</v>
      </c>
    </row>
    <row r="450" spans="1:12" x14ac:dyDescent="0.2">
      <c r="A450" s="99" t="s">
        <v>246</v>
      </c>
      <c r="B450" s="100" t="s">
        <v>304</v>
      </c>
      <c r="C450" s="100" t="s">
        <v>201</v>
      </c>
      <c r="D450" s="100" t="s">
        <v>105</v>
      </c>
      <c r="E450" s="100" t="s">
        <v>108</v>
      </c>
      <c r="F450" s="100" t="s">
        <v>8</v>
      </c>
      <c r="G450" s="100" t="s">
        <v>166</v>
      </c>
      <c r="H450" s="100" t="s">
        <v>312</v>
      </c>
      <c r="I450" s="100" t="s">
        <v>242</v>
      </c>
      <c r="J450" s="101">
        <v>23343.599999999999</v>
      </c>
      <c r="K450" s="101">
        <v>6570.2</v>
      </c>
      <c r="L450" s="116">
        <f t="shared" si="135"/>
        <v>28.145615928991248</v>
      </c>
    </row>
    <row r="451" spans="1:12" x14ac:dyDescent="0.2">
      <c r="A451" s="102" t="s">
        <v>257</v>
      </c>
      <c r="B451" s="100" t="s">
        <v>304</v>
      </c>
      <c r="C451" s="100" t="s">
        <v>201</v>
      </c>
      <c r="D451" s="100" t="s">
        <v>108</v>
      </c>
      <c r="E451" s="100"/>
      <c r="F451" s="100"/>
      <c r="G451" s="100"/>
      <c r="H451" s="100"/>
      <c r="I451" s="100"/>
      <c r="J451" s="101">
        <f>J452</f>
        <v>92689.2</v>
      </c>
      <c r="K451" s="101">
        <f t="shared" ref="K451:K456" si="156">K452</f>
        <v>22411.3</v>
      </c>
      <c r="L451" s="116">
        <f t="shared" si="135"/>
        <v>24.178976622950678</v>
      </c>
    </row>
    <row r="452" spans="1:12" ht="41.25" customHeight="1" x14ac:dyDescent="0.2">
      <c r="A452" s="102" t="s">
        <v>259</v>
      </c>
      <c r="B452" s="100" t="s">
        <v>304</v>
      </c>
      <c r="C452" s="100" t="s">
        <v>201</v>
      </c>
      <c r="D452" s="100" t="s">
        <v>108</v>
      </c>
      <c r="E452" s="100" t="s">
        <v>108</v>
      </c>
      <c r="F452" s="100" t="s">
        <v>149</v>
      </c>
      <c r="G452" s="100"/>
      <c r="H452" s="100"/>
      <c r="I452" s="100"/>
      <c r="J452" s="101">
        <f>J453</f>
        <v>92689.2</v>
      </c>
      <c r="K452" s="101">
        <f t="shared" si="156"/>
        <v>22411.3</v>
      </c>
      <c r="L452" s="116">
        <f t="shared" si="135"/>
        <v>24.178976622950678</v>
      </c>
    </row>
    <row r="453" spans="1:12" ht="42.75" customHeight="1" x14ac:dyDescent="0.2">
      <c r="A453" s="102" t="s">
        <v>260</v>
      </c>
      <c r="B453" s="100" t="s">
        <v>304</v>
      </c>
      <c r="C453" s="100" t="s">
        <v>201</v>
      </c>
      <c r="D453" s="100" t="s">
        <v>108</v>
      </c>
      <c r="E453" s="100" t="s">
        <v>108</v>
      </c>
      <c r="F453" s="100" t="s">
        <v>9</v>
      </c>
      <c r="G453" s="100"/>
      <c r="H453" s="100"/>
      <c r="I453" s="100"/>
      <c r="J453" s="101">
        <f>J454</f>
        <v>92689.2</v>
      </c>
      <c r="K453" s="101">
        <f t="shared" si="156"/>
        <v>22411.3</v>
      </c>
      <c r="L453" s="116">
        <f t="shared" ref="L453:L523" si="157">K453/J453*100</f>
        <v>24.178976622950678</v>
      </c>
    </row>
    <row r="454" spans="1:12" ht="63.75" customHeight="1" x14ac:dyDescent="0.2">
      <c r="A454" s="102" t="s">
        <v>261</v>
      </c>
      <c r="B454" s="100" t="s">
        <v>304</v>
      </c>
      <c r="C454" s="100" t="s">
        <v>201</v>
      </c>
      <c r="D454" s="100" t="s">
        <v>108</v>
      </c>
      <c r="E454" s="100" t="s">
        <v>108</v>
      </c>
      <c r="F454" s="100" t="s">
        <v>9</v>
      </c>
      <c r="G454" s="100" t="s">
        <v>166</v>
      </c>
      <c r="H454" s="100"/>
      <c r="I454" s="100"/>
      <c r="J454" s="101">
        <f>J455+J458+J462</f>
        <v>92689.2</v>
      </c>
      <c r="K454" s="101">
        <f>K455+K458+K461</f>
        <v>22411.3</v>
      </c>
      <c r="L454" s="116">
        <f t="shared" si="157"/>
        <v>24.178976622950678</v>
      </c>
    </row>
    <row r="455" spans="1:12" ht="28.5" customHeight="1" x14ac:dyDescent="0.2">
      <c r="A455" s="104" t="s">
        <v>315</v>
      </c>
      <c r="B455" s="100" t="s">
        <v>304</v>
      </c>
      <c r="C455" s="100" t="s">
        <v>201</v>
      </c>
      <c r="D455" s="100" t="s">
        <v>108</v>
      </c>
      <c r="E455" s="100" t="s">
        <v>108</v>
      </c>
      <c r="F455" s="100" t="s">
        <v>9</v>
      </c>
      <c r="G455" s="100" t="s">
        <v>166</v>
      </c>
      <c r="H455" s="100" t="s">
        <v>314</v>
      </c>
      <c r="I455" s="100"/>
      <c r="J455" s="101">
        <f>J456</f>
        <v>4700</v>
      </c>
      <c r="K455" s="101">
        <f t="shared" si="156"/>
        <v>2865.2</v>
      </c>
      <c r="L455" s="116">
        <f t="shared" si="157"/>
        <v>60.961702127659564</v>
      </c>
    </row>
    <row r="456" spans="1:12" ht="27" customHeight="1" x14ac:dyDescent="0.2">
      <c r="A456" s="99" t="s">
        <v>222</v>
      </c>
      <c r="B456" s="100" t="s">
        <v>304</v>
      </c>
      <c r="C456" s="100" t="s">
        <v>201</v>
      </c>
      <c r="D456" s="100" t="s">
        <v>108</v>
      </c>
      <c r="E456" s="100" t="s">
        <v>108</v>
      </c>
      <c r="F456" s="100" t="s">
        <v>9</v>
      </c>
      <c r="G456" s="100" t="s">
        <v>166</v>
      </c>
      <c r="H456" s="100" t="s">
        <v>314</v>
      </c>
      <c r="I456" s="100" t="s">
        <v>219</v>
      </c>
      <c r="J456" s="101">
        <f>J457</f>
        <v>4700</v>
      </c>
      <c r="K456" s="101">
        <f t="shared" si="156"/>
        <v>2865.2</v>
      </c>
      <c r="L456" s="116">
        <f t="shared" si="157"/>
        <v>60.961702127659564</v>
      </c>
    </row>
    <row r="457" spans="1:12" ht="16.5" customHeight="1" x14ac:dyDescent="0.2">
      <c r="A457" s="99" t="s">
        <v>246</v>
      </c>
      <c r="B457" s="100" t="s">
        <v>304</v>
      </c>
      <c r="C457" s="100" t="s">
        <v>201</v>
      </c>
      <c r="D457" s="100" t="s">
        <v>108</v>
      </c>
      <c r="E457" s="100" t="s">
        <v>108</v>
      </c>
      <c r="F457" s="100" t="s">
        <v>9</v>
      </c>
      <c r="G457" s="100" t="s">
        <v>166</v>
      </c>
      <c r="H457" s="100" t="s">
        <v>314</v>
      </c>
      <c r="I457" s="100" t="s">
        <v>242</v>
      </c>
      <c r="J457" s="101">
        <v>4700</v>
      </c>
      <c r="K457" s="101">
        <v>2865.2</v>
      </c>
      <c r="L457" s="116">
        <f t="shared" si="157"/>
        <v>60.961702127659564</v>
      </c>
    </row>
    <row r="458" spans="1:12" ht="166.5" customHeight="1" x14ac:dyDescent="0.2">
      <c r="A458" s="102" t="s">
        <v>317</v>
      </c>
      <c r="B458" s="100" t="s">
        <v>304</v>
      </c>
      <c r="C458" s="100" t="s">
        <v>201</v>
      </c>
      <c r="D458" s="100" t="s">
        <v>108</v>
      </c>
      <c r="E458" s="100" t="s">
        <v>108</v>
      </c>
      <c r="F458" s="100" t="s">
        <v>9</v>
      </c>
      <c r="G458" s="100" t="s">
        <v>166</v>
      </c>
      <c r="H458" s="100" t="s">
        <v>316</v>
      </c>
      <c r="I458" s="100"/>
      <c r="J458" s="101">
        <f>J459</f>
        <v>87799.2</v>
      </c>
      <c r="K458" s="101">
        <f t="shared" ref="K458:K459" si="158">K459</f>
        <v>19479.599999999999</v>
      </c>
      <c r="L458" s="116">
        <f t="shared" si="157"/>
        <v>22.186534729245825</v>
      </c>
    </row>
    <row r="459" spans="1:12" ht="30" customHeight="1" x14ac:dyDescent="0.2">
      <c r="A459" s="99" t="s">
        <v>222</v>
      </c>
      <c r="B459" s="100" t="s">
        <v>304</v>
      </c>
      <c r="C459" s="100" t="s">
        <v>201</v>
      </c>
      <c r="D459" s="100" t="s">
        <v>108</v>
      </c>
      <c r="E459" s="100" t="s">
        <v>108</v>
      </c>
      <c r="F459" s="100" t="s">
        <v>9</v>
      </c>
      <c r="G459" s="100" t="s">
        <v>166</v>
      </c>
      <c r="H459" s="100" t="s">
        <v>316</v>
      </c>
      <c r="I459" s="100" t="s">
        <v>219</v>
      </c>
      <c r="J459" s="101">
        <f>J460</f>
        <v>87799.2</v>
      </c>
      <c r="K459" s="101">
        <f t="shared" si="158"/>
        <v>19479.599999999999</v>
      </c>
      <c r="L459" s="116">
        <f t="shared" si="157"/>
        <v>22.186534729245825</v>
      </c>
    </row>
    <row r="460" spans="1:12" ht="12" customHeight="1" x14ac:dyDescent="0.2">
      <c r="A460" s="99" t="s">
        <v>246</v>
      </c>
      <c r="B460" s="100" t="s">
        <v>304</v>
      </c>
      <c r="C460" s="100" t="s">
        <v>201</v>
      </c>
      <c r="D460" s="100" t="s">
        <v>108</v>
      </c>
      <c r="E460" s="100" t="s">
        <v>108</v>
      </c>
      <c r="F460" s="100" t="s">
        <v>9</v>
      </c>
      <c r="G460" s="100" t="s">
        <v>166</v>
      </c>
      <c r="H460" s="100" t="s">
        <v>316</v>
      </c>
      <c r="I460" s="100" t="s">
        <v>242</v>
      </c>
      <c r="J460" s="101">
        <v>87799.2</v>
      </c>
      <c r="K460" s="101">
        <v>19479.599999999999</v>
      </c>
      <c r="L460" s="116">
        <f t="shared" si="157"/>
        <v>22.186534729245825</v>
      </c>
    </row>
    <row r="461" spans="1:12" ht="80.25" customHeight="1" x14ac:dyDescent="0.2">
      <c r="A461" s="99" t="s">
        <v>589</v>
      </c>
      <c r="B461" s="100" t="s">
        <v>304</v>
      </c>
      <c r="C461" s="100" t="s">
        <v>201</v>
      </c>
      <c r="D461" s="100" t="s">
        <v>108</v>
      </c>
      <c r="E461" s="100" t="s">
        <v>108</v>
      </c>
      <c r="F461" s="100" t="s">
        <v>9</v>
      </c>
      <c r="G461" s="100" t="s">
        <v>118</v>
      </c>
      <c r="H461" s="100"/>
      <c r="I461" s="100"/>
      <c r="J461" s="101">
        <f t="shared" ref="J461:K463" si="159">J462</f>
        <v>190</v>
      </c>
      <c r="K461" s="101">
        <f t="shared" si="159"/>
        <v>66.5</v>
      </c>
      <c r="L461" s="116">
        <f>K461/J461*100</f>
        <v>35</v>
      </c>
    </row>
    <row r="462" spans="1:12" ht="81.75" customHeight="1" x14ac:dyDescent="0.2">
      <c r="A462" s="99" t="s">
        <v>589</v>
      </c>
      <c r="B462" s="100" t="s">
        <v>304</v>
      </c>
      <c r="C462" s="100" t="s">
        <v>201</v>
      </c>
      <c r="D462" s="100" t="s">
        <v>108</v>
      </c>
      <c r="E462" s="100" t="s">
        <v>108</v>
      </c>
      <c r="F462" s="100" t="s">
        <v>9</v>
      </c>
      <c r="G462" s="100" t="s">
        <v>118</v>
      </c>
      <c r="H462" s="100" t="s">
        <v>590</v>
      </c>
      <c r="I462" s="100"/>
      <c r="J462" s="101">
        <f t="shared" si="159"/>
        <v>190</v>
      </c>
      <c r="K462" s="101">
        <f t="shared" si="159"/>
        <v>66.5</v>
      </c>
      <c r="L462" s="116">
        <f>K462/J462*100</f>
        <v>35</v>
      </c>
    </row>
    <row r="463" spans="1:12" ht="28.5" customHeight="1" x14ac:dyDescent="0.2">
      <c r="A463" s="99" t="s">
        <v>222</v>
      </c>
      <c r="B463" s="100" t="s">
        <v>304</v>
      </c>
      <c r="C463" s="100" t="s">
        <v>201</v>
      </c>
      <c r="D463" s="100" t="s">
        <v>108</v>
      </c>
      <c r="E463" s="100" t="s">
        <v>108</v>
      </c>
      <c r="F463" s="100" t="s">
        <v>9</v>
      </c>
      <c r="G463" s="100" t="s">
        <v>118</v>
      </c>
      <c r="H463" s="100" t="s">
        <v>590</v>
      </c>
      <c r="I463" s="100" t="s">
        <v>219</v>
      </c>
      <c r="J463" s="101">
        <f t="shared" si="159"/>
        <v>190</v>
      </c>
      <c r="K463" s="101">
        <f t="shared" si="159"/>
        <v>66.5</v>
      </c>
      <c r="L463" s="116">
        <f>K463/J463*100</f>
        <v>35</v>
      </c>
    </row>
    <row r="464" spans="1:12" ht="12" customHeight="1" x14ac:dyDescent="0.2">
      <c r="A464" s="99" t="s">
        <v>246</v>
      </c>
      <c r="B464" s="100" t="s">
        <v>304</v>
      </c>
      <c r="C464" s="100" t="s">
        <v>201</v>
      </c>
      <c r="D464" s="100" t="s">
        <v>108</v>
      </c>
      <c r="E464" s="100" t="s">
        <v>108</v>
      </c>
      <c r="F464" s="100" t="s">
        <v>9</v>
      </c>
      <c r="G464" s="100" t="s">
        <v>118</v>
      </c>
      <c r="H464" s="100" t="s">
        <v>590</v>
      </c>
      <c r="I464" s="100" t="s">
        <v>242</v>
      </c>
      <c r="J464" s="101">
        <v>190</v>
      </c>
      <c r="K464" s="101">
        <v>66.5</v>
      </c>
      <c r="L464" s="116">
        <f>K464/J464*100</f>
        <v>35</v>
      </c>
    </row>
    <row r="465" spans="1:12" x14ac:dyDescent="0.2">
      <c r="A465" s="102" t="s">
        <v>265</v>
      </c>
      <c r="B465" s="100" t="s">
        <v>304</v>
      </c>
      <c r="C465" s="100" t="s">
        <v>201</v>
      </c>
      <c r="D465" s="100" t="s">
        <v>166</v>
      </c>
      <c r="E465" s="100"/>
      <c r="F465" s="100"/>
      <c r="G465" s="100"/>
      <c r="H465" s="100"/>
      <c r="I465" s="100"/>
      <c r="J465" s="101">
        <f>J466+J481</f>
        <v>18342.900000000001</v>
      </c>
      <c r="K465" s="101">
        <f>K466+K481</f>
        <v>2901.7</v>
      </c>
      <c r="L465" s="116">
        <f t="shared" si="157"/>
        <v>15.819199799377415</v>
      </c>
    </row>
    <row r="466" spans="1:12" ht="40.5" customHeight="1" x14ac:dyDescent="0.2">
      <c r="A466" s="102" t="s">
        <v>259</v>
      </c>
      <c r="B466" s="100" t="s">
        <v>304</v>
      </c>
      <c r="C466" s="100" t="s">
        <v>201</v>
      </c>
      <c r="D466" s="100" t="s">
        <v>166</v>
      </c>
      <c r="E466" s="100" t="s">
        <v>108</v>
      </c>
      <c r="F466" s="100" t="s">
        <v>149</v>
      </c>
      <c r="G466" s="100"/>
      <c r="H466" s="100"/>
      <c r="I466" s="100"/>
      <c r="J466" s="101">
        <f>J467</f>
        <v>18342.900000000001</v>
      </c>
      <c r="K466" s="101">
        <f t="shared" ref="K466:K467" si="160">K467</f>
        <v>2901.7</v>
      </c>
      <c r="L466" s="116">
        <f t="shared" si="157"/>
        <v>15.819199799377415</v>
      </c>
    </row>
    <row r="467" spans="1:12" ht="41.25" customHeight="1" x14ac:dyDescent="0.2">
      <c r="A467" s="102" t="s">
        <v>260</v>
      </c>
      <c r="B467" s="100" t="s">
        <v>304</v>
      </c>
      <c r="C467" s="100" t="s">
        <v>201</v>
      </c>
      <c r="D467" s="100" t="s">
        <v>166</v>
      </c>
      <c r="E467" s="100" t="s">
        <v>108</v>
      </c>
      <c r="F467" s="100" t="s">
        <v>9</v>
      </c>
      <c r="G467" s="100"/>
      <c r="H467" s="100"/>
      <c r="I467" s="100"/>
      <c r="J467" s="101">
        <f>J468</f>
        <v>18342.900000000001</v>
      </c>
      <c r="K467" s="101">
        <f t="shared" si="160"/>
        <v>2901.7</v>
      </c>
      <c r="L467" s="116">
        <f t="shared" si="157"/>
        <v>15.819199799377415</v>
      </c>
    </row>
    <row r="468" spans="1:12" ht="24.75" customHeight="1" x14ac:dyDescent="0.2">
      <c r="A468" s="102" t="s">
        <v>319</v>
      </c>
      <c r="B468" s="100" t="s">
        <v>304</v>
      </c>
      <c r="C468" s="100" t="s">
        <v>201</v>
      </c>
      <c r="D468" s="100" t="s">
        <v>166</v>
      </c>
      <c r="E468" s="100" t="s">
        <v>108</v>
      </c>
      <c r="F468" s="100" t="s">
        <v>9</v>
      </c>
      <c r="G468" s="100" t="s">
        <v>17</v>
      </c>
      <c r="H468" s="100"/>
      <c r="I468" s="100"/>
      <c r="J468" s="101">
        <f>J469+J475+J472</f>
        <v>18342.900000000001</v>
      </c>
      <c r="K468" s="101">
        <f>K469+K475+K472</f>
        <v>2901.7</v>
      </c>
      <c r="L468" s="116">
        <f t="shared" si="157"/>
        <v>15.819199799377415</v>
      </c>
    </row>
    <row r="469" spans="1:12" ht="14.25" customHeight="1" x14ac:dyDescent="0.2">
      <c r="A469" s="104" t="s">
        <v>320</v>
      </c>
      <c r="B469" s="100" t="s">
        <v>304</v>
      </c>
      <c r="C469" s="100" t="s">
        <v>201</v>
      </c>
      <c r="D469" s="100" t="s">
        <v>166</v>
      </c>
      <c r="E469" s="100" t="s">
        <v>108</v>
      </c>
      <c r="F469" s="100" t="s">
        <v>9</v>
      </c>
      <c r="G469" s="100" t="s">
        <v>17</v>
      </c>
      <c r="H469" s="100" t="s">
        <v>318</v>
      </c>
      <c r="I469" s="100"/>
      <c r="J469" s="101">
        <f>J470</f>
        <v>8363</v>
      </c>
      <c r="K469" s="101">
        <f t="shared" ref="K469:K473" si="161">K470</f>
        <v>1339.6</v>
      </c>
      <c r="L469" s="116">
        <f t="shared" si="157"/>
        <v>16.018175295946431</v>
      </c>
    </row>
    <row r="470" spans="1:12" ht="27" customHeight="1" x14ac:dyDescent="0.2">
      <c r="A470" s="99" t="s">
        <v>222</v>
      </c>
      <c r="B470" s="100" t="s">
        <v>304</v>
      </c>
      <c r="C470" s="100" t="s">
        <v>201</v>
      </c>
      <c r="D470" s="100" t="s">
        <v>166</v>
      </c>
      <c r="E470" s="100" t="s">
        <v>108</v>
      </c>
      <c r="F470" s="100" t="s">
        <v>9</v>
      </c>
      <c r="G470" s="100" t="s">
        <v>17</v>
      </c>
      <c r="H470" s="100" t="s">
        <v>318</v>
      </c>
      <c r="I470" s="100" t="s">
        <v>219</v>
      </c>
      <c r="J470" s="101">
        <f>J471</f>
        <v>8363</v>
      </c>
      <c r="K470" s="101">
        <f t="shared" si="161"/>
        <v>1339.6</v>
      </c>
      <c r="L470" s="116">
        <f t="shared" si="157"/>
        <v>16.018175295946431</v>
      </c>
    </row>
    <row r="471" spans="1:12" ht="15" customHeight="1" x14ac:dyDescent="0.2">
      <c r="A471" s="99" t="s">
        <v>246</v>
      </c>
      <c r="B471" s="100" t="s">
        <v>304</v>
      </c>
      <c r="C471" s="100" t="s">
        <v>201</v>
      </c>
      <c r="D471" s="100" t="s">
        <v>166</v>
      </c>
      <c r="E471" s="100" t="s">
        <v>108</v>
      </c>
      <c r="F471" s="100" t="s">
        <v>9</v>
      </c>
      <c r="G471" s="100" t="s">
        <v>17</v>
      </c>
      <c r="H471" s="100" t="s">
        <v>318</v>
      </c>
      <c r="I471" s="100" t="s">
        <v>242</v>
      </c>
      <c r="J471" s="101">
        <v>8363</v>
      </c>
      <c r="K471" s="101">
        <v>1339.6</v>
      </c>
      <c r="L471" s="116">
        <f t="shared" si="157"/>
        <v>16.018175295946431</v>
      </c>
    </row>
    <row r="472" spans="1:12" ht="0.75" customHeight="1" x14ac:dyDescent="0.2">
      <c r="A472" s="102" t="s">
        <v>475</v>
      </c>
      <c r="B472" s="100" t="s">
        <v>304</v>
      </c>
      <c r="C472" s="100" t="s">
        <v>201</v>
      </c>
      <c r="D472" s="100" t="s">
        <v>166</v>
      </c>
      <c r="E472" s="100" t="s">
        <v>108</v>
      </c>
      <c r="F472" s="100" t="s">
        <v>9</v>
      </c>
      <c r="G472" s="100" t="s">
        <v>17</v>
      </c>
      <c r="H472" s="100" t="s">
        <v>474</v>
      </c>
      <c r="I472" s="100"/>
      <c r="J472" s="101">
        <f>J473</f>
        <v>0</v>
      </c>
      <c r="K472" s="101">
        <f t="shared" si="161"/>
        <v>0</v>
      </c>
      <c r="L472" s="116" t="e">
        <f t="shared" ref="L472:L474" si="162">K472/J472*100</f>
        <v>#DIV/0!</v>
      </c>
    </row>
    <row r="473" spans="1:12" ht="38.25" hidden="1" x14ac:dyDescent="0.2">
      <c r="A473" s="99" t="s">
        <v>222</v>
      </c>
      <c r="B473" s="100" t="s">
        <v>304</v>
      </c>
      <c r="C473" s="100" t="s">
        <v>201</v>
      </c>
      <c r="D473" s="100" t="s">
        <v>166</v>
      </c>
      <c r="E473" s="100" t="s">
        <v>108</v>
      </c>
      <c r="F473" s="100" t="s">
        <v>9</v>
      </c>
      <c r="G473" s="100" t="s">
        <v>17</v>
      </c>
      <c r="H473" s="100" t="s">
        <v>474</v>
      </c>
      <c r="I473" s="100" t="s">
        <v>219</v>
      </c>
      <c r="J473" s="101">
        <f>J474</f>
        <v>0</v>
      </c>
      <c r="K473" s="101">
        <f t="shared" si="161"/>
        <v>0</v>
      </c>
      <c r="L473" s="116" t="e">
        <f t="shared" si="162"/>
        <v>#DIV/0!</v>
      </c>
    </row>
    <row r="474" spans="1:12" ht="0.75" customHeight="1" x14ac:dyDescent="0.2">
      <c r="A474" s="99" t="s">
        <v>246</v>
      </c>
      <c r="B474" s="100" t="s">
        <v>304</v>
      </c>
      <c r="C474" s="100" t="s">
        <v>201</v>
      </c>
      <c r="D474" s="100" t="s">
        <v>166</v>
      </c>
      <c r="E474" s="100" t="s">
        <v>108</v>
      </c>
      <c r="F474" s="100" t="s">
        <v>9</v>
      </c>
      <c r="G474" s="100" t="s">
        <v>17</v>
      </c>
      <c r="H474" s="100" t="s">
        <v>474</v>
      </c>
      <c r="I474" s="100" t="s">
        <v>242</v>
      </c>
      <c r="J474" s="101"/>
      <c r="K474" s="101"/>
      <c r="L474" s="116" t="e">
        <f t="shared" si="162"/>
        <v>#DIV/0!</v>
      </c>
    </row>
    <row r="475" spans="1:12" ht="44.25" customHeight="1" x14ac:dyDescent="0.2">
      <c r="A475" s="102" t="s">
        <v>580</v>
      </c>
      <c r="B475" s="100" t="s">
        <v>304</v>
      </c>
      <c r="C475" s="100" t="s">
        <v>201</v>
      </c>
      <c r="D475" s="100" t="s">
        <v>166</v>
      </c>
      <c r="E475" s="100" t="s">
        <v>155</v>
      </c>
      <c r="F475" s="100" t="s">
        <v>149</v>
      </c>
      <c r="G475" s="100"/>
      <c r="H475" s="100"/>
      <c r="I475" s="100"/>
      <c r="J475" s="101">
        <f t="shared" ref="J475:K479" si="163">J476</f>
        <v>9979.9</v>
      </c>
      <c r="K475" s="101">
        <f t="shared" si="163"/>
        <v>1562.1</v>
      </c>
      <c r="L475" s="116">
        <f t="shared" ref="L475:L480" si="164">K475/J475*100</f>
        <v>15.652461447509495</v>
      </c>
    </row>
    <row r="476" spans="1:12" ht="15" customHeight="1" x14ac:dyDescent="0.2">
      <c r="A476" s="102" t="s">
        <v>267</v>
      </c>
      <c r="B476" s="100" t="s">
        <v>304</v>
      </c>
      <c r="C476" s="100" t="s">
        <v>201</v>
      </c>
      <c r="D476" s="100" t="s">
        <v>166</v>
      </c>
      <c r="E476" s="100" t="s">
        <v>155</v>
      </c>
      <c r="F476" s="100" t="s">
        <v>8</v>
      </c>
      <c r="G476" s="100"/>
      <c r="H476" s="100"/>
      <c r="I476" s="100"/>
      <c r="J476" s="101">
        <f t="shared" si="163"/>
        <v>9979.9</v>
      </c>
      <c r="K476" s="101">
        <f t="shared" si="163"/>
        <v>1562.1</v>
      </c>
      <c r="L476" s="116">
        <f t="shared" si="164"/>
        <v>15.652461447509495</v>
      </c>
    </row>
    <row r="477" spans="1:12" ht="25.5" x14ac:dyDescent="0.2">
      <c r="A477" s="102" t="s">
        <v>268</v>
      </c>
      <c r="B477" s="100" t="s">
        <v>304</v>
      </c>
      <c r="C477" s="100" t="s">
        <v>201</v>
      </c>
      <c r="D477" s="100" t="s">
        <v>166</v>
      </c>
      <c r="E477" s="100" t="s">
        <v>155</v>
      </c>
      <c r="F477" s="100" t="s">
        <v>8</v>
      </c>
      <c r="G477" s="100" t="s">
        <v>155</v>
      </c>
      <c r="H477" s="100"/>
      <c r="I477" s="100"/>
      <c r="J477" s="101">
        <f t="shared" si="163"/>
        <v>9979.9</v>
      </c>
      <c r="K477" s="101">
        <f t="shared" si="163"/>
        <v>1562.1</v>
      </c>
      <c r="L477" s="116">
        <f t="shared" si="164"/>
        <v>15.652461447509495</v>
      </c>
    </row>
    <row r="478" spans="1:12" x14ac:dyDescent="0.2">
      <c r="A478" s="104" t="s">
        <v>320</v>
      </c>
      <c r="B478" s="100" t="s">
        <v>304</v>
      </c>
      <c r="C478" s="100" t="s">
        <v>201</v>
      </c>
      <c r="D478" s="100" t="s">
        <v>166</v>
      </c>
      <c r="E478" s="100" t="s">
        <v>155</v>
      </c>
      <c r="F478" s="100" t="s">
        <v>8</v>
      </c>
      <c r="G478" s="100" t="s">
        <v>155</v>
      </c>
      <c r="H478" s="100" t="s">
        <v>318</v>
      </c>
      <c r="I478" s="100"/>
      <c r="J478" s="101">
        <f t="shared" si="163"/>
        <v>9979.9</v>
      </c>
      <c r="K478" s="101">
        <f t="shared" si="163"/>
        <v>1562.1</v>
      </c>
      <c r="L478" s="116">
        <f t="shared" si="164"/>
        <v>15.652461447509495</v>
      </c>
    </row>
    <row r="479" spans="1:12" ht="26.25" customHeight="1" x14ac:dyDescent="0.2">
      <c r="A479" s="99" t="s">
        <v>222</v>
      </c>
      <c r="B479" s="100" t="s">
        <v>304</v>
      </c>
      <c r="C479" s="100" t="s">
        <v>201</v>
      </c>
      <c r="D479" s="100" t="s">
        <v>166</v>
      </c>
      <c r="E479" s="100" t="s">
        <v>155</v>
      </c>
      <c r="F479" s="100" t="s">
        <v>8</v>
      </c>
      <c r="G479" s="100" t="s">
        <v>155</v>
      </c>
      <c r="H479" s="100" t="s">
        <v>318</v>
      </c>
      <c r="I479" s="100" t="s">
        <v>219</v>
      </c>
      <c r="J479" s="101">
        <f t="shared" si="163"/>
        <v>9979.9</v>
      </c>
      <c r="K479" s="101">
        <f t="shared" si="163"/>
        <v>1562.1</v>
      </c>
      <c r="L479" s="116">
        <f t="shared" si="164"/>
        <v>15.652461447509495</v>
      </c>
    </row>
    <row r="480" spans="1:12" ht="19.5" customHeight="1" x14ac:dyDescent="0.2">
      <c r="A480" s="99" t="s">
        <v>246</v>
      </c>
      <c r="B480" s="100" t="s">
        <v>304</v>
      </c>
      <c r="C480" s="100" t="s">
        <v>201</v>
      </c>
      <c r="D480" s="100" t="s">
        <v>166</v>
      </c>
      <c r="E480" s="100" t="s">
        <v>155</v>
      </c>
      <c r="F480" s="100" t="s">
        <v>8</v>
      </c>
      <c r="G480" s="100" t="s">
        <v>155</v>
      </c>
      <c r="H480" s="100" t="s">
        <v>318</v>
      </c>
      <c r="I480" s="100" t="s">
        <v>242</v>
      </c>
      <c r="J480" s="101">
        <v>9979.9</v>
      </c>
      <c r="K480" s="101">
        <v>1562.1</v>
      </c>
      <c r="L480" s="116">
        <f t="shared" si="164"/>
        <v>15.652461447509495</v>
      </c>
    </row>
    <row r="481" spans="1:12" ht="0.75" hidden="1" customHeight="1" x14ac:dyDescent="0.2">
      <c r="A481" s="102" t="s">
        <v>266</v>
      </c>
      <c r="B481" s="100" t="s">
        <v>304</v>
      </c>
      <c r="C481" s="100" t="s">
        <v>201</v>
      </c>
      <c r="D481" s="100" t="s">
        <v>166</v>
      </c>
      <c r="E481" s="100" t="s">
        <v>155</v>
      </c>
      <c r="F481" s="100" t="s">
        <v>149</v>
      </c>
      <c r="G481" s="100"/>
      <c r="H481" s="100"/>
      <c r="I481" s="100"/>
      <c r="J481" s="101">
        <f>J482</f>
        <v>0</v>
      </c>
      <c r="K481" s="101">
        <f>K482</f>
        <v>0</v>
      </c>
      <c r="L481" s="116"/>
    </row>
    <row r="482" spans="1:12" ht="0.75" hidden="1" customHeight="1" x14ac:dyDescent="0.2">
      <c r="A482" s="102" t="s">
        <v>267</v>
      </c>
      <c r="B482" s="100" t="s">
        <v>304</v>
      </c>
      <c r="C482" s="100" t="s">
        <v>201</v>
      </c>
      <c r="D482" s="100" t="s">
        <v>166</v>
      </c>
      <c r="E482" s="100" t="s">
        <v>155</v>
      </c>
      <c r="F482" s="100" t="s">
        <v>8</v>
      </c>
      <c r="G482" s="100"/>
      <c r="H482" s="100"/>
      <c r="I482" s="100"/>
      <c r="J482" s="101">
        <f>J483</f>
        <v>0</v>
      </c>
      <c r="K482" s="101">
        <f t="shared" ref="K482" si="165">K483</f>
        <v>0</v>
      </c>
      <c r="L482" s="116"/>
    </row>
    <row r="483" spans="1:12" ht="15" hidden="1" customHeight="1" x14ac:dyDescent="0.2">
      <c r="A483" s="102" t="s">
        <v>268</v>
      </c>
      <c r="B483" s="100" t="s">
        <v>304</v>
      </c>
      <c r="C483" s="100" t="s">
        <v>201</v>
      </c>
      <c r="D483" s="100" t="s">
        <v>166</v>
      </c>
      <c r="E483" s="100" t="s">
        <v>155</v>
      </c>
      <c r="F483" s="100" t="s">
        <v>8</v>
      </c>
      <c r="G483" s="100" t="s">
        <v>155</v>
      </c>
      <c r="H483" s="100"/>
      <c r="I483" s="100"/>
      <c r="J483" s="101">
        <f>J484</f>
        <v>0</v>
      </c>
      <c r="K483" s="101">
        <f>K484</f>
        <v>0</v>
      </c>
      <c r="L483" s="116"/>
    </row>
    <row r="484" spans="1:12" ht="0.75" hidden="1" customHeight="1" x14ac:dyDescent="0.2">
      <c r="A484" s="104" t="s">
        <v>320</v>
      </c>
      <c r="B484" s="100" t="s">
        <v>304</v>
      </c>
      <c r="C484" s="100" t="s">
        <v>201</v>
      </c>
      <c r="D484" s="100" t="s">
        <v>166</v>
      </c>
      <c r="E484" s="100" t="s">
        <v>155</v>
      </c>
      <c r="F484" s="100" t="s">
        <v>8</v>
      </c>
      <c r="G484" s="100" t="s">
        <v>155</v>
      </c>
      <c r="H484" s="100" t="s">
        <v>318</v>
      </c>
      <c r="I484" s="100"/>
      <c r="J484" s="101">
        <f>J485+J487</f>
        <v>0</v>
      </c>
      <c r="K484" s="101">
        <f>K485+K487</f>
        <v>0</v>
      </c>
      <c r="L484" s="116"/>
    </row>
    <row r="485" spans="1:12" ht="31.5" hidden="1" customHeight="1" x14ac:dyDescent="0.2">
      <c r="A485" s="99" t="s">
        <v>126</v>
      </c>
      <c r="B485" s="100" t="s">
        <v>304</v>
      </c>
      <c r="C485" s="100" t="s">
        <v>201</v>
      </c>
      <c r="D485" s="100" t="s">
        <v>166</v>
      </c>
      <c r="E485" s="100" t="s">
        <v>155</v>
      </c>
      <c r="F485" s="100" t="s">
        <v>8</v>
      </c>
      <c r="G485" s="100" t="s">
        <v>155</v>
      </c>
      <c r="H485" s="100" t="s">
        <v>318</v>
      </c>
      <c r="I485" s="100" t="s">
        <v>124</v>
      </c>
      <c r="J485" s="101">
        <f>J486</f>
        <v>0</v>
      </c>
      <c r="K485" s="101">
        <f t="shared" ref="K485" si="166">K486</f>
        <v>0</v>
      </c>
      <c r="L485" s="116" t="e">
        <f t="shared" ref="L485:L486" si="167">K485/J485*100</f>
        <v>#DIV/0!</v>
      </c>
    </row>
    <row r="486" spans="1:12" ht="31.5" hidden="1" customHeight="1" x14ac:dyDescent="0.2">
      <c r="A486" s="99" t="s">
        <v>127</v>
      </c>
      <c r="B486" s="100" t="s">
        <v>304</v>
      </c>
      <c r="C486" s="100" t="s">
        <v>201</v>
      </c>
      <c r="D486" s="100" t="s">
        <v>166</v>
      </c>
      <c r="E486" s="100" t="s">
        <v>155</v>
      </c>
      <c r="F486" s="100" t="s">
        <v>8</v>
      </c>
      <c r="G486" s="100" t="s">
        <v>155</v>
      </c>
      <c r="H486" s="100" t="s">
        <v>318</v>
      </c>
      <c r="I486" s="100" t="s">
        <v>125</v>
      </c>
      <c r="J486" s="101">
        <v>0</v>
      </c>
      <c r="K486" s="101">
        <v>0</v>
      </c>
      <c r="L486" s="116" t="e">
        <f t="shared" si="167"/>
        <v>#DIV/0!</v>
      </c>
    </row>
    <row r="487" spans="1:12" ht="27.75" hidden="1" customHeight="1" x14ac:dyDescent="0.2">
      <c r="A487" s="99" t="s">
        <v>222</v>
      </c>
      <c r="B487" s="100" t="s">
        <v>304</v>
      </c>
      <c r="C487" s="100" t="s">
        <v>201</v>
      </c>
      <c r="D487" s="100" t="s">
        <v>166</v>
      </c>
      <c r="E487" s="100" t="s">
        <v>155</v>
      </c>
      <c r="F487" s="100" t="s">
        <v>8</v>
      </c>
      <c r="G487" s="100" t="s">
        <v>155</v>
      </c>
      <c r="H487" s="100" t="s">
        <v>318</v>
      </c>
      <c r="I487" s="100" t="s">
        <v>219</v>
      </c>
      <c r="J487" s="101">
        <f t="shared" ref="J487" si="168">J488</f>
        <v>0</v>
      </c>
      <c r="K487" s="101">
        <f t="shared" ref="K487" si="169">K488</f>
        <v>0</v>
      </c>
      <c r="L487" s="116"/>
    </row>
    <row r="488" spans="1:12" hidden="1" x14ac:dyDescent="0.2">
      <c r="A488" s="99" t="s">
        <v>246</v>
      </c>
      <c r="B488" s="100" t="s">
        <v>304</v>
      </c>
      <c r="C488" s="100" t="s">
        <v>201</v>
      </c>
      <c r="D488" s="100" t="s">
        <v>166</v>
      </c>
      <c r="E488" s="100" t="s">
        <v>155</v>
      </c>
      <c r="F488" s="100" t="s">
        <v>8</v>
      </c>
      <c r="G488" s="100" t="s">
        <v>155</v>
      </c>
      <c r="H488" s="100" t="s">
        <v>318</v>
      </c>
      <c r="I488" s="100" t="s">
        <v>242</v>
      </c>
      <c r="J488" s="101"/>
      <c r="K488" s="101"/>
      <c r="L488" s="116"/>
    </row>
    <row r="489" spans="1:12" x14ac:dyDescent="0.2">
      <c r="A489" s="102" t="s">
        <v>269</v>
      </c>
      <c r="B489" s="100" t="s">
        <v>304</v>
      </c>
      <c r="C489" s="100" t="s">
        <v>201</v>
      </c>
      <c r="D489" s="100" t="s">
        <v>191</v>
      </c>
      <c r="E489" s="100"/>
      <c r="F489" s="100"/>
      <c r="G489" s="100"/>
      <c r="H489" s="100"/>
      <c r="I489" s="100"/>
      <c r="J489" s="101">
        <f t="shared" ref="J489:K494" si="170">J490</f>
        <v>1822.4</v>
      </c>
      <c r="K489" s="101">
        <f t="shared" ref="K489" si="171">K490</f>
        <v>0</v>
      </c>
      <c r="L489" s="116">
        <f t="shared" si="157"/>
        <v>0</v>
      </c>
    </row>
    <row r="490" spans="1:12" ht="38.25" customHeight="1" x14ac:dyDescent="0.2">
      <c r="A490" s="102" t="s">
        <v>259</v>
      </c>
      <c r="B490" s="100" t="s">
        <v>304</v>
      </c>
      <c r="C490" s="100" t="s">
        <v>201</v>
      </c>
      <c r="D490" s="100" t="s">
        <v>191</v>
      </c>
      <c r="E490" s="100" t="s">
        <v>108</v>
      </c>
      <c r="F490" s="100" t="s">
        <v>149</v>
      </c>
      <c r="G490" s="100"/>
      <c r="H490" s="100"/>
      <c r="I490" s="100"/>
      <c r="J490" s="101">
        <f t="shared" si="170"/>
        <v>1822.4</v>
      </c>
      <c r="K490" s="101">
        <f t="shared" ref="K490:K491" si="172">K491</f>
        <v>0</v>
      </c>
      <c r="L490" s="116">
        <f t="shared" si="157"/>
        <v>0</v>
      </c>
    </row>
    <row r="491" spans="1:12" ht="38.25" customHeight="1" x14ac:dyDescent="0.2">
      <c r="A491" s="102" t="s">
        <v>260</v>
      </c>
      <c r="B491" s="100" t="s">
        <v>304</v>
      </c>
      <c r="C491" s="100" t="s">
        <v>201</v>
      </c>
      <c r="D491" s="100" t="s">
        <v>191</v>
      </c>
      <c r="E491" s="100" t="s">
        <v>108</v>
      </c>
      <c r="F491" s="100" t="s">
        <v>9</v>
      </c>
      <c r="G491" s="100"/>
      <c r="H491" s="100"/>
      <c r="I491" s="100"/>
      <c r="J491" s="101">
        <f t="shared" si="170"/>
        <v>1822.4</v>
      </c>
      <c r="K491" s="101">
        <f t="shared" si="172"/>
        <v>0</v>
      </c>
      <c r="L491" s="116">
        <f t="shared" si="157"/>
        <v>0</v>
      </c>
    </row>
    <row r="492" spans="1:12" ht="25.5" customHeight="1" x14ac:dyDescent="0.2">
      <c r="A492" s="102" t="s">
        <v>324</v>
      </c>
      <c r="B492" s="100" t="s">
        <v>304</v>
      </c>
      <c r="C492" s="100" t="s">
        <v>201</v>
      </c>
      <c r="D492" s="100" t="s">
        <v>191</v>
      </c>
      <c r="E492" s="100" t="s">
        <v>108</v>
      </c>
      <c r="F492" s="100" t="s">
        <v>9</v>
      </c>
      <c r="G492" s="100" t="s">
        <v>20</v>
      </c>
      <c r="H492" s="100"/>
      <c r="I492" s="100"/>
      <c r="J492" s="101">
        <f t="shared" si="170"/>
        <v>1822.4</v>
      </c>
      <c r="K492" s="101">
        <f t="shared" ref="K492" si="173">K493</f>
        <v>0</v>
      </c>
      <c r="L492" s="116">
        <f t="shared" si="157"/>
        <v>0</v>
      </c>
    </row>
    <row r="493" spans="1:12" ht="53.25" customHeight="1" x14ac:dyDescent="0.2">
      <c r="A493" s="104" t="s">
        <v>325</v>
      </c>
      <c r="B493" s="100" t="s">
        <v>304</v>
      </c>
      <c r="C493" s="100" t="s">
        <v>201</v>
      </c>
      <c r="D493" s="100" t="s">
        <v>191</v>
      </c>
      <c r="E493" s="100" t="s">
        <v>108</v>
      </c>
      <c r="F493" s="100" t="s">
        <v>9</v>
      </c>
      <c r="G493" s="100" t="s">
        <v>20</v>
      </c>
      <c r="H493" s="100" t="s">
        <v>323</v>
      </c>
      <c r="I493" s="100"/>
      <c r="J493" s="101">
        <f t="shared" si="170"/>
        <v>1822.4</v>
      </c>
      <c r="K493" s="101">
        <f t="shared" ref="K493" si="174">K494</f>
        <v>0</v>
      </c>
      <c r="L493" s="116">
        <f t="shared" si="157"/>
        <v>0</v>
      </c>
    </row>
    <row r="494" spans="1:12" ht="30" customHeight="1" x14ac:dyDescent="0.2">
      <c r="A494" s="99" t="s">
        <v>222</v>
      </c>
      <c r="B494" s="100" t="s">
        <v>304</v>
      </c>
      <c r="C494" s="100" t="s">
        <v>201</v>
      </c>
      <c r="D494" s="100" t="s">
        <v>191</v>
      </c>
      <c r="E494" s="100" t="s">
        <v>108</v>
      </c>
      <c r="F494" s="100" t="s">
        <v>9</v>
      </c>
      <c r="G494" s="100" t="s">
        <v>20</v>
      </c>
      <c r="H494" s="100" t="s">
        <v>323</v>
      </c>
      <c r="I494" s="100" t="s">
        <v>219</v>
      </c>
      <c r="J494" s="101">
        <f t="shared" si="170"/>
        <v>1822.4</v>
      </c>
      <c r="K494" s="101">
        <f t="shared" si="170"/>
        <v>0</v>
      </c>
      <c r="L494" s="116">
        <f t="shared" si="157"/>
        <v>0</v>
      </c>
    </row>
    <row r="495" spans="1:12" ht="12" customHeight="1" x14ac:dyDescent="0.2">
      <c r="A495" s="99" t="s">
        <v>246</v>
      </c>
      <c r="B495" s="100" t="s">
        <v>304</v>
      </c>
      <c r="C495" s="100" t="s">
        <v>201</v>
      </c>
      <c r="D495" s="100" t="s">
        <v>191</v>
      </c>
      <c r="E495" s="100" t="s">
        <v>108</v>
      </c>
      <c r="F495" s="100" t="s">
        <v>9</v>
      </c>
      <c r="G495" s="100" t="s">
        <v>20</v>
      </c>
      <c r="H495" s="100" t="s">
        <v>323</v>
      </c>
      <c r="I495" s="100" t="s">
        <v>242</v>
      </c>
      <c r="J495" s="101">
        <v>1822.4</v>
      </c>
      <c r="K495" s="101">
        <v>0</v>
      </c>
      <c r="L495" s="116">
        <f t="shared" si="157"/>
        <v>0</v>
      </c>
    </row>
    <row r="496" spans="1:12" x14ac:dyDescent="0.2">
      <c r="A496" s="102" t="s">
        <v>273</v>
      </c>
      <c r="B496" s="100" t="s">
        <v>304</v>
      </c>
      <c r="C496" s="100" t="s">
        <v>272</v>
      </c>
      <c r="D496" s="100"/>
      <c r="E496" s="100"/>
      <c r="F496" s="100"/>
      <c r="G496" s="100"/>
      <c r="H496" s="100"/>
      <c r="I496" s="100"/>
      <c r="J496" s="101">
        <f>J497</f>
        <v>23943.7</v>
      </c>
      <c r="K496" s="101">
        <f t="shared" ref="K496" si="175">K497</f>
        <v>3182.2</v>
      </c>
      <c r="L496" s="116">
        <f t="shared" si="157"/>
        <v>13.29034359768958</v>
      </c>
    </row>
    <row r="497" spans="1:12" x14ac:dyDescent="0.2">
      <c r="A497" s="102" t="s">
        <v>327</v>
      </c>
      <c r="B497" s="100" t="s">
        <v>304</v>
      </c>
      <c r="C497" s="100" t="s">
        <v>272</v>
      </c>
      <c r="D497" s="100" t="s">
        <v>105</v>
      </c>
      <c r="E497" s="100"/>
      <c r="F497" s="100"/>
      <c r="G497" s="100"/>
      <c r="H497" s="100"/>
      <c r="I497" s="100"/>
      <c r="J497" s="101">
        <f>J498</f>
        <v>23943.7</v>
      </c>
      <c r="K497" s="101">
        <f t="shared" ref="K497:K502" si="176">K498</f>
        <v>3182.2</v>
      </c>
      <c r="L497" s="116">
        <f t="shared" si="157"/>
        <v>13.29034359768958</v>
      </c>
    </row>
    <row r="498" spans="1:12" ht="37.5" customHeight="1" x14ac:dyDescent="0.2">
      <c r="A498" s="102" t="s">
        <v>266</v>
      </c>
      <c r="B498" s="100" t="s">
        <v>304</v>
      </c>
      <c r="C498" s="100" t="s">
        <v>272</v>
      </c>
      <c r="D498" s="100" t="s">
        <v>105</v>
      </c>
      <c r="E498" s="100" t="s">
        <v>155</v>
      </c>
      <c r="F498" s="100" t="s">
        <v>149</v>
      </c>
      <c r="G498" s="100"/>
      <c r="H498" s="100"/>
      <c r="I498" s="100"/>
      <c r="J498" s="101">
        <f>J499</f>
        <v>23943.7</v>
      </c>
      <c r="K498" s="101">
        <f t="shared" si="176"/>
        <v>3182.2</v>
      </c>
      <c r="L498" s="116">
        <f t="shared" si="157"/>
        <v>13.29034359768958</v>
      </c>
    </row>
    <row r="499" spans="1:12" x14ac:dyDescent="0.2">
      <c r="A499" s="102" t="s">
        <v>267</v>
      </c>
      <c r="B499" s="100" t="s">
        <v>304</v>
      </c>
      <c r="C499" s="100" t="s">
        <v>272</v>
      </c>
      <c r="D499" s="100" t="s">
        <v>105</v>
      </c>
      <c r="E499" s="100" t="s">
        <v>155</v>
      </c>
      <c r="F499" s="100" t="s">
        <v>8</v>
      </c>
      <c r="G499" s="100"/>
      <c r="H499" s="100"/>
      <c r="I499" s="100"/>
      <c r="J499" s="101">
        <f>J500+J504</f>
        <v>23943.7</v>
      </c>
      <c r="K499" s="101">
        <f>K500+K504</f>
        <v>3182.2</v>
      </c>
      <c r="L499" s="116">
        <f t="shared" si="157"/>
        <v>13.29034359768958</v>
      </c>
    </row>
    <row r="500" spans="1:12" ht="48.75" customHeight="1" x14ac:dyDescent="0.2">
      <c r="A500" s="102" t="s">
        <v>328</v>
      </c>
      <c r="B500" s="100" t="s">
        <v>304</v>
      </c>
      <c r="C500" s="100" t="s">
        <v>272</v>
      </c>
      <c r="D500" s="100" t="s">
        <v>105</v>
      </c>
      <c r="E500" s="100" t="s">
        <v>155</v>
      </c>
      <c r="F500" s="100" t="s">
        <v>8</v>
      </c>
      <c r="G500" s="100" t="s">
        <v>166</v>
      </c>
      <c r="H500" s="100"/>
      <c r="I500" s="100"/>
      <c r="J500" s="101">
        <f>J501</f>
        <v>15549.7</v>
      </c>
      <c r="K500" s="101">
        <f t="shared" si="176"/>
        <v>1848.3</v>
      </c>
      <c r="L500" s="116">
        <f t="shared" si="157"/>
        <v>11.886402953111634</v>
      </c>
    </row>
    <row r="501" spans="1:12" ht="24.75" customHeight="1" x14ac:dyDescent="0.2">
      <c r="A501" s="102" t="s">
        <v>329</v>
      </c>
      <c r="B501" s="100" t="s">
        <v>304</v>
      </c>
      <c r="C501" s="100" t="s">
        <v>272</v>
      </c>
      <c r="D501" s="100" t="s">
        <v>105</v>
      </c>
      <c r="E501" s="100" t="s">
        <v>155</v>
      </c>
      <c r="F501" s="100" t="s">
        <v>8</v>
      </c>
      <c r="G501" s="100" t="s">
        <v>166</v>
      </c>
      <c r="H501" s="100" t="s">
        <v>326</v>
      </c>
      <c r="I501" s="100"/>
      <c r="J501" s="101">
        <f>J502</f>
        <v>15549.7</v>
      </c>
      <c r="K501" s="101">
        <f t="shared" si="176"/>
        <v>1848.3</v>
      </c>
      <c r="L501" s="116">
        <f t="shared" si="157"/>
        <v>11.886402953111634</v>
      </c>
    </row>
    <row r="502" spans="1:12" ht="27.75" customHeight="1" x14ac:dyDescent="0.2">
      <c r="A502" s="99" t="s">
        <v>222</v>
      </c>
      <c r="B502" s="100" t="s">
        <v>304</v>
      </c>
      <c r="C502" s="100" t="s">
        <v>272</v>
      </c>
      <c r="D502" s="100" t="s">
        <v>105</v>
      </c>
      <c r="E502" s="100" t="s">
        <v>155</v>
      </c>
      <c r="F502" s="100" t="s">
        <v>8</v>
      </c>
      <c r="G502" s="100" t="s">
        <v>166</v>
      </c>
      <c r="H502" s="100" t="s">
        <v>326</v>
      </c>
      <c r="I502" s="100" t="s">
        <v>219</v>
      </c>
      <c r="J502" s="101">
        <f>J503</f>
        <v>15549.7</v>
      </c>
      <c r="K502" s="101">
        <f t="shared" si="176"/>
        <v>1848.3</v>
      </c>
      <c r="L502" s="116">
        <f t="shared" si="157"/>
        <v>11.886402953111634</v>
      </c>
    </row>
    <row r="503" spans="1:12" x14ac:dyDescent="0.2">
      <c r="A503" s="99" t="s">
        <v>246</v>
      </c>
      <c r="B503" s="100" t="s">
        <v>304</v>
      </c>
      <c r="C503" s="100" t="s">
        <v>272</v>
      </c>
      <c r="D503" s="100" t="s">
        <v>105</v>
      </c>
      <c r="E503" s="100" t="s">
        <v>155</v>
      </c>
      <c r="F503" s="100" t="s">
        <v>8</v>
      </c>
      <c r="G503" s="100" t="s">
        <v>166</v>
      </c>
      <c r="H503" s="100" t="s">
        <v>326</v>
      </c>
      <c r="I503" s="100" t="s">
        <v>242</v>
      </c>
      <c r="J503" s="101">
        <v>15549.7</v>
      </c>
      <c r="K503" s="101">
        <v>1848.3</v>
      </c>
      <c r="L503" s="116">
        <f t="shared" si="157"/>
        <v>11.886402953111634</v>
      </c>
    </row>
    <row r="504" spans="1:12" ht="15" customHeight="1" x14ac:dyDescent="0.2">
      <c r="A504" s="102" t="s">
        <v>331</v>
      </c>
      <c r="B504" s="100" t="s">
        <v>304</v>
      </c>
      <c r="C504" s="100" t="s">
        <v>272</v>
      </c>
      <c r="D504" s="100" t="s">
        <v>105</v>
      </c>
      <c r="E504" s="100" t="s">
        <v>155</v>
      </c>
      <c r="F504" s="100" t="s">
        <v>8</v>
      </c>
      <c r="G504" s="100" t="s">
        <v>118</v>
      </c>
      <c r="H504" s="100"/>
      <c r="I504" s="100"/>
      <c r="J504" s="101">
        <f>J505</f>
        <v>8394</v>
      </c>
      <c r="K504" s="101">
        <f t="shared" ref="K504:K506" si="177">K505</f>
        <v>1333.9</v>
      </c>
      <c r="L504" s="116">
        <f t="shared" si="157"/>
        <v>15.891112699547296</v>
      </c>
    </row>
    <row r="505" spans="1:12" x14ac:dyDescent="0.2">
      <c r="A505" s="102" t="s">
        <v>332</v>
      </c>
      <c r="B505" s="100" t="s">
        <v>304</v>
      </c>
      <c r="C505" s="100" t="s">
        <v>272</v>
      </c>
      <c r="D505" s="100" t="s">
        <v>105</v>
      </c>
      <c r="E505" s="100" t="s">
        <v>155</v>
      </c>
      <c r="F505" s="100" t="s">
        <v>8</v>
      </c>
      <c r="G505" s="100" t="s">
        <v>118</v>
      </c>
      <c r="H505" s="100" t="s">
        <v>330</v>
      </c>
      <c r="I505" s="100"/>
      <c r="J505" s="101">
        <f>J506</f>
        <v>8394</v>
      </c>
      <c r="K505" s="101">
        <f t="shared" si="177"/>
        <v>1333.9</v>
      </c>
      <c r="L505" s="116">
        <f t="shared" si="157"/>
        <v>15.891112699547296</v>
      </c>
    </row>
    <row r="506" spans="1:12" ht="31.5" customHeight="1" x14ac:dyDescent="0.2">
      <c r="A506" s="99" t="s">
        <v>222</v>
      </c>
      <c r="B506" s="100" t="s">
        <v>304</v>
      </c>
      <c r="C506" s="100" t="s">
        <v>272</v>
      </c>
      <c r="D506" s="100" t="s">
        <v>105</v>
      </c>
      <c r="E506" s="100" t="s">
        <v>155</v>
      </c>
      <c r="F506" s="100" t="s">
        <v>8</v>
      </c>
      <c r="G506" s="100" t="s">
        <v>118</v>
      </c>
      <c r="H506" s="100" t="s">
        <v>330</v>
      </c>
      <c r="I506" s="100" t="s">
        <v>219</v>
      </c>
      <c r="J506" s="101">
        <f>J507</f>
        <v>8394</v>
      </c>
      <c r="K506" s="101">
        <f t="shared" si="177"/>
        <v>1333.9</v>
      </c>
      <c r="L506" s="116">
        <f t="shared" si="157"/>
        <v>15.891112699547296</v>
      </c>
    </row>
    <row r="507" spans="1:12" x14ac:dyDescent="0.2">
      <c r="A507" s="99" t="s">
        <v>246</v>
      </c>
      <c r="B507" s="100" t="s">
        <v>304</v>
      </c>
      <c r="C507" s="100" t="s">
        <v>272</v>
      </c>
      <c r="D507" s="100" t="s">
        <v>105</v>
      </c>
      <c r="E507" s="100" t="s">
        <v>155</v>
      </c>
      <c r="F507" s="100" t="s">
        <v>8</v>
      </c>
      <c r="G507" s="100" t="s">
        <v>118</v>
      </c>
      <c r="H507" s="100" t="s">
        <v>330</v>
      </c>
      <c r="I507" s="100" t="s">
        <v>242</v>
      </c>
      <c r="J507" s="101">
        <v>8394</v>
      </c>
      <c r="K507" s="101">
        <v>1333.9</v>
      </c>
      <c r="L507" s="116">
        <f t="shared" si="157"/>
        <v>15.891112699547296</v>
      </c>
    </row>
    <row r="508" spans="1:12" ht="12" customHeight="1" x14ac:dyDescent="0.2">
      <c r="A508" s="102" t="s">
        <v>207</v>
      </c>
      <c r="B508" s="100" t="s">
        <v>304</v>
      </c>
      <c r="C508" s="100" t="s">
        <v>17</v>
      </c>
      <c r="D508" s="100"/>
      <c r="E508" s="100"/>
      <c r="F508" s="100"/>
      <c r="G508" s="100"/>
      <c r="H508" s="100"/>
      <c r="I508" s="100"/>
      <c r="J508" s="101">
        <f>J509+J516</f>
        <v>5498.5</v>
      </c>
      <c r="K508" s="101">
        <f>K509+K516</f>
        <v>1075.5999999999999</v>
      </c>
      <c r="L508" s="116">
        <f t="shared" si="157"/>
        <v>19.56169864508502</v>
      </c>
    </row>
    <row r="509" spans="1:12" ht="12" customHeight="1" x14ac:dyDescent="0.2">
      <c r="A509" s="102" t="s">
        <v>276</v>
      </c>
      <c r="B509" s="100" t="s">
        <v>304</v>
      </c>
      <c r="C509" s="100" t="s">
        <v>17</v>
      </c>
      <c r="D509" s="100" t="s">
        <v>166</v>
      </c>
      <c r="E509" s="100"/>
      <c r="F509" s="100"/>
      <c r="G509" s="100"/>
      <c r="H509" s="100"/>
      <c r="I509" s="100"/>
      <c r="J509" s="101">
        <f>J510</f>
        <v>736</v>
      </c>
      <c r="K509" s="101">
        <f t="shared" ref="K509:K514" si="178">K510</f>
        <v>129.6</v>
      </c>
      <c r="L509" s="116">
        <f t="shared" ref="L509:L516" si="179">K509/J509*100</f>
        <v>17.60869565217391</v>
      </c>
    </row>
    <row r="510" spans="1:12" ht="44.25" customHeight="1" x14ac:dyDescent="0.2">
      <c r="A510" s="102" t="s">
        <v>259</v>
      </c>
      <c r="B510" s="100" t="s">
        <v>304</v>
      </c>
      <c r="C510" s="100" t="s">
        <v>17</v>
      </c>
      <c r="D510" s="100" t="s">
        <v>166</v>
      </c>
      <c r="E510" s="100" t="s">
        <v>108</v>
      </c>
      <c r="F510" s="100" t="s">
        <v>149</v>
      </c>
      <c r="G510" s="100"/>
      <c r="H510" s="100"/>
      <c r="I510" s="100"/>
      <c r="J510" s="101">
        <f>J511</f>
        <v>736</v>
      </c>
      <c r="K510" s="101">
        <f t="shared" si="178"/>
        <v>129.6</v>
      </c>
      <c r="L510" s="116">
        <f t="shared" si="179"/>
        <v>17.60869565217391</v>
      </c>
    </row>
    <row r="511" spans="1:12" ht="38.25" customHeight="1" x14ac:dyDescent="0.2">
      <c r="A511" s="102" t="s">
        <v>260</v>
      </c>
      <c r="B511" s="100" t="s">
        <v>304</v>
      </c>
      <c r="C511" s="100" t="s">
        <v>17</v>
      </c>
      <c r="D511" s="100" t="s">
        <v>166</v>
      </c>
      <c r="E511" s="100" t="s">
        <v>108</v>
      </c>
      <c r="F511" s="100" t="s">
        <v>9</v>
      </c>
      <c r="G511" s="100"/>
      <c r="H511" s="100"/>
      <c r="I511" s="100"/>
      <c r="J511" s="101">
        <f>J513</f>
        <v>736</v>
      </c>
      <c r="K511" s="101">
        <f>K513</f>
        <v>129.6</v>
      </c>
      <c r="L511" s="116">
        <f t="shared" si="179"/>
        <v>17.60869565217391</v>
      </c>
    </row>
    <row r="512" spans="1:12" ht="67.5" customHeight="1" x14ac:dyDescent="0.2">
      <c r="A512" s="102" t="s">
        <v>261</v>
      </c>
      <c r="B512" s="100" t="s">
        <v>304</v>
      </c>
      <c r="C512" s="100" t="s">
        <v>17</v>
      </c>
      <c r="D512" s="100" t="s">
        <v>166</v>
      </c>
      <c r="E512" s="100" t="s">
        <v>108</v>
      </c>
      <c r="F512" s="100" t="s">
        <v>9</v>
      </c>
      <c r="G512" s="100" t="s">
        <v>166</v>
      </c>
      <c r="H512" s="100"/>
      <c r="I512" s="100"/>
      <c r="J512" s="101">
        <f>J513</f>
        <v>736</v>
      </c>
      <c r="K512" s="101">
        <f t="shared" si="178"/>
        <v>129.6</v>
      </c>
      <c r="L512" s="116">
        <f t="shared" si="179"/>
        <v>17.60869565217391</v>
      </c>
    </row>
    <row r="513" spans="1:12" ht="68.25" customHeight="1" x14ac:dyDescent="0.2">
      <c r="A513" s="217" t="s">
        <v>466</v>
      </c>
      <c r="B513" s="100" t="s">
        <v>304</v>
      </c>
      <c r="C513" s="100" t="s">
        <v>17</v>
      </c>
      <c r="D513" s="100" t="s">
        <v>166</v>
      </c>
      <c r="E513" s="100" t="s">
        <v>108</v>
      </c>
      <c r="F513" s="100" t="s">
        <v>9</v>
      </c>
      <c r="G513" s="100" t="s">
        <v>166</v>
      </c>
      <c r="H513" s="100" t="s">
        <v>465</v>
      </c>
      <c r="I513" s="100"/>
      <c r="J513" s="101">
        <f>J514</f>
        <v>736</v>
      </c>
      <c r="K513" s="101">
        <f t="shared" si="178"/>
        <v>129.6</v>
      </c>
      <c r="L513" s="116">
        <f t="shared" si="179"/>
        <v>17.60869565217391</v>
      </c>
    </row>
    <row r="514" spans="1:12" ht="12" customHeight="1" x14ac:dyDescent="0.2">
      <c r="A514" s="99" t="s">
        <v>222</v>
      </c>
      <c r="B514" s="100" t="s">
        <v>304</v>
      </c>
      <c r="C514" s="100" t="s">
        <v>17</v>
      </c>
      <c r="D514" s="100" t="s">
        <v>166</v>
      </c>
      <c r="E514" s="100" t="s">
        <v>108</v>
      </c>
      <c r="F514" s="100" t="s">
        <v>9</v>
      </c>
      <c r="G514" s="100" t="s">
        <v>166</v>
      </c>
      <c r="H514" s="100" t="s">
        <v>465</v>
      </c>
      <c r="I514" s="100" t="s">
        <v>219</v>
      </c>
      <c r="J514" s="101">
        <f>J515</f>
        <v>736</v>
      </c>
      <c r="K514" s="101">
        <f t="shared" si="178"/>
        <v>129.6</v>
      </c>
      <c r="L514" s="116">
        <f t="shared" si="179"/>
        <v>17.60869565217391</v>
      </c>
    </row>
    <row r="515" spans="1:12" ht="12" customHeight="1" x14ac:dyDescent="0.2">
      <c r="A515" s="99" t="s">
        <v>246</v>
      </c>
      <c r="B515" s="100" t="s">
        <v>304</v>
      </c>
      <c r="C515" s="100" t="s">
        <v>17</v>
      </c>
      <c r="D515" s="100" t="s">
        <v>166</v>
      </c>
      <c r="E515" s="100" t="s">
        <v>108</v>
      </c>
      <c r="F515" s="100" t="s">
        <v>9</v>
      </c>
      <c r="G515" s="100" t="s">
        <v>166</v>
      </c>
      <c r="H515" s="100" t="s">
        <v>465</v>
      </c>
      <c r="I515" s="100" t="s">
        <v>242</v>
      </c>
      <c r="J515" s="101">
        <v>736</v>
      </c>
      <c r="K515" s="101">
        <v>129.6</v>
      </c>
      <c r="L515" s="116">
        <f t="shared" si="179"/>
        <v>17.60869565217391</v>
      </c>
    </row>
    <row r="516" spans="1:12" ht="12" customHeight="1" x14ac:dyDescent="0.2">
      <c r="A516" s="102" t="s">
        <v>213</v>
      </c>
      <c r="B516" s="100" t="s">
        <v>304</v>
      </c>
      <c r="C516" s="100" t="s">
        <v>17</v>
      </c>
      <c r="D516" s="100" t="s">
        <v>118</v>
      </c>
      <c r="E516" s="100"/>
      <c r="F516" s="100"/>
      <c r="G516" s="100"/>
      <c r="H516" s="100"/>
      <c r="I516" s="100"/>
      <c r="J516" s="101">
        <f>J517</f>
        <v>4762.5</v>
      </c>
      <c r="K516" s="101">
        <f>K517</f>
        <v>946</v>
      </c>
      <c r="L516" s="116">
        <f t="shared" si="179"/>
        <v>19.863517060367453</v>
      </c>
    </row>
    <row r="517" spans="1:12" ht="39.75" customHeight="1" x14ac:dyDescent="0.2">
      <c r="A517" s="102" t="s">
        <v>259</v>
      </c>
      <c r="B517" s="100" t="s">
        <v>304</v>
      </c>
      <c r="C517" s="100" t="s">
        <v>17</v>
      </c>
      <c r="D517" s="100" t="s">
        <v>118</v>
      </c>
      <c r="E517" s="100" t="s">
        <v>108</v>
      </c>
      <c r="F517" s="100" t="s">
        <v>149</v>
      </c>
      <c r="G517" s="100"/>
      <c r="H517" s="100"/>
      <c r="I517" s="100"/>
      <c r="J517" s="101">
        <f t="shared" ref="J517:J520" si="180">J518</f>
        <v>4762.5</v>
      </c>
      <c r="K517" s="101">
        <f t="shared" ref="K517:K520" si="181">K518</f>
        <v>946</v>
      </c>
      <c r="L517" s="116">
        <f t="shared" si="157"/>
        <v>19.863517060367453</v>
      </c>
    </row>
    <row r="518" spans="1:12" ht="35.25" customHeight="1" x14ac:dyDescent="0.2">
      <c r="A518" s="102" t="s">
        <v>260</v>
      </c>
      <c r="B518" s="100" t="s">
        <v>304</v>
      </c>
      <c r="C518" s="100" t="s">
        <v>17</v>
      </c>
      <c r="D518" s="100" t="s">
        <v>118</v>
      </c>
      <c r="E518" s="100" t="s">
        <v>108</v>
      </c>
      <c r="F518" s="100" t="s">
        <v>9</v>
      </c>
      <c r="G518" s="100"/>
      <c r="H518" s="100"/>
      <c r="I518" s="100"/>
      <c r="J518" s="101">
        <f t="shared" si="180"/>
        <v>4762.5</v>
      </c>
      <c r="K518" s="101">
        <f t="shared" si="181"/>
        <v>946</v>
      </c>
      <c r="L518" s="116">
        <f t="shared" si="157"/>
        <v>19.863517060367453</v>
      </c>
    </row>
    <row r="519" spans="1:12" ht="66" customHeight="1" x14ac:dyDescent="0.2">
      <c r="A519" s="102" t="s">
        <v>261</v>
      </c>
      <c r="B519" s="100" t="s">
        <v>304</v>
      </c>
      <c r="C519" s="100" t="s">
        <v>17</v>
      </c>
      <c r="D519" s="100" t="s">
        <v>118</v>
      </c>
      <c r="E519" s="100" t="s">
        <v>108</v>
      </c>
      <c r="F519" s="100" t="s">
        <v>9</v>
      </c>
      <c r="G519" s="100" t="s">
        <v>166</v>
      </c>
      <c r="H519" s="100"/>
      <c r="I519" s="100"/>
      <c r="J519" s="101">
        <f t="shared" si="180"/>
        <v>4762.5</v>
      </c>
      <c r="K519" s="101">
        <f t="shared" si="181"/>
        <v>946</v>
      </c>
      <c r="L519" s="116">
        <f t="shared" si="157"/>
        <v>19.863517060367453</v>
      </c>
    </row>
    <row r="520" spans="1:12" ht="216" customHeight="1" x14ac:dyDescent="0.2">
      <c r="A520" s="102" t="s">
        <v>334</v>
      </c>
      <c r="B520" s="100" t="s">
        <v>304</v>
      </c>
      <c r="C520" s="100" t="s">
        <v>17</v>
      </c>
      <c r="D520" s="100" t="s">
        <v>118</v>
      </c>
      <c r="E520" s="100" t="s">
        <v>108</v>
      </c>
      <c r="F520" s="100" t="s">
        <v>9</v>
      </c>
      <c r="G520" s="100" t="s">
        <v>166</v>
      </c>
      <c r="H520" s="100" t="s">
        <v>333</v>
      </c>
      <c r="I520" s="100"/>
      <c r="J520" s="101">
        <f t="shared" si="180"/>
        <v>4762.5</v>
      </c>
      <c r="K520" s="101">
        <f t="shared" si="181"/>
        <v>946</v>
      </c>
      <c r="L520" s="116">
        <f t="shared" si="157"/>
        <v>19.863517060367453</v>
      </c>
    </row>
    <row r="521" spans="1:12" ht="15" customHeight="1" x14ac:dyDescent="0.2">
      <c r="A521" s="99" t="s">
        <v>182</v>
      </c>
      <c r="B521" s="100" t="s">
        <v>304</v>
      </c>
      <c r="C521" s="100" t="s">
        <v>17</v>
      </c>
      <c r="D521" s="100" t="s">
        <v>118</v>
      </c>
      <c r="E521" s="100" t="s">
        <v>108</v>
      </c>
      <c r="F521" s="100" t="s">
        <v>9</v>
      </c>
      <c r="G521" s="100" t="s">
        <v>166</v>
      </c>
      <c r="H521" s="100" t="s">
        <v>333</v>
      </c>
      <c r="I521" s="100" t="s">
        <v>173</v>
      </c>
      <c r="J521" s="101">
        <f>J522+J523</f>
        <v>4762.5</v>
      </c>
      <c r="K521" s="101">
        <f>K522+K523</f>
        <v>946</v>
      </c>
      <c r="L521" s="116">
        <f t="shared" si="157"/>
        <v>19.863517060367453</v>
      </c>
    </row>
    <row r="522" spans="1:12" ht="24.75" customHeight="1" x14ac:dyDescent="0.2">
      <c r="A522" s="99" t="s">
        <v>212</v>
      </c>
      <c r="B522" s="100" t="s">
        <v>304</v>
      </c>
      <c r="C522" s="100" t="s">
        <v>17</v>
      </c>
      <c r="D522" s="100" t="s">
        <v>118</v>
      </c>
      <c r="E522" s="100" t="s">
        <v>108</v>
      </c>
      <c r="F522" s="100" t="s">
        <v>9</v>
      </c>
      <c r="G522" s="100" t="s">
        <v>166</v>
      </c>
      <c r="H522" s="100" t="s">
        <v>333</v>
      </c>
      <c r="I522" s="100" t="s">
        <v>129</v>
      </c>
      <c r="J522" s="101">
        <v>3095.6</v>
      </c>
      <c r="K522" s="101">
        <v>577.5</v>
      </c>
      <c r="L522" s="116">
        <f t="shared" si="157"/>
        <v>18.655511047939012</v>
      </c>
    </row>
    <row r="523" spans="1:12" ht="24.75" customHeight="1" x14ac:dyDescent="0.2">
      <c r="A523" s="99" t="s">
        <v>285</v>
      </c>
      <c r="B523" s="100" t="s">
        <v>304</v>
      </c>
      <c r="C523" s="100" t="s">
        <v>17</v>
      </c>
      <c r="D523" s="100" t="s">
        <v>118</v>
      </c>
      <c r="E523" s="100" t="s">
        <v>108</v>
      </c>
      <c r="F523" s="100" t="s">
        <v>9</v>
      </c>
      <c r="G523" s="100" t="s">
        <v>166</v>
      </c>
      <c r="H523" s="100" t="s">
        <v>333</v>
      </c>
      <c r="I523" s="100" t="s">
        <v>281</v>
      </c>
      <c r="J523" s="101">
        <v>1666.9</v>
      </c>
      <c r="K523" s="101">
        <v>368.5</v>
      </c>
      <c r="L523" s="116">
        <f t="shared" si="157"/>
        <v>22.106905033295337</v>
      </c>
    </row>
  </sheetData>
  <autoFilter ref="A7:S523"/>
  <mergeCells count="7">
    <mergeCell ref="I1:L1"/>
    <mergeCell ref="A3:L3"/>
    <mergeCell ref="I4:L4"/>
    <mergeCell ref="A5:A6"/>
    <mergeCell ref="E5:H6"/>
    <mergeCell ref="J5:L5"/>
    <mergeCell ref="I2:L2"/>
  </mergeCells>
  <conditionalFormatting sqref="A415">
    <cfRule type="expression" dxfId="550" priority="258" stopIfTrue="1">
      <formula>$D415=""</formula>
    </cfRule>
    <cfRule type="expression" dxfId="549" priority="259" stopIfTrue="1">
      <formula>#REF!&lt;&gt;""</formula>
    </cfRule>
    <cfRule type="expression" dxfId="548" priority="260" stopIfTrue="1">
      <formula>AND(#REF!="",$D415&lt;&gt;"")</formula>
    </cfRule>
  </conditionalFormatting>
  <conditionalFormatting sqref="B414:I415 A413:I413 A417:I419">
    <cfRule type="expression" dxfId="547" priority="300" stopIfTrue="1">
      <formula>#REF!=""</formula>
    </cfRule>
    <cfRule type="expression" dxfId="546" priority="301" stopIfTrue="1">
      <formula>$K413&lt;&gt;""</formula>
    </cfRule>
    <cfRule type="expression" dxfId="545" priority="302" stopIfTrue="1">
      <formula>AND($I413="",#REF!&lt;&gt;"")</formula>
    </cfRule>
  </conditionalFormatting>
  <conditionalFormatting sqref="B413:I415 B417:I419">
    <cfRule type="expression" dxfId="544" priority="297" stopIfTrue="1">
      <formula>#REF!=""</formula>
    </cfRule>
    <cfRule type="expression" dxfId="543" priority="298" stopIfTrue="1">
      <formula>$K413&lt;&gt;""</formula>
    </cfRule>
    <cfRule type="expression" dxfId="542" priority="299" stopIfTrue="1">
      <formula>AND($I413="",#REF!&lt;&gt;"")</formula>
    </cfRule>
  </conditionalFormatting>
  <conditionalFormatting sqref="A417">
    <cfRule type="expression" dxfId="541" priority="294" stopIfTrue="1">
      <formula>$D417=""</formula>
    </cfRule>
    <cfRule type="expression" dxfId="540" priority="295" stopIfTrue="1">
      <formula>#REF!&lt;&gt;""</formula>
    </cfRule>
    <cfRule type="expression" dxfId="539" priority="296" stopIfTrue="1">
      <formula>AND(#REF!="",$D417&lt;&gt;"")</formula>
    </cfRule>
  </conditionalFormatting>
  <conditionalFormatting sqref="A417">
    <cfRule type="expression" dxfId="538" priority="291" stopIfTrue="1">
      <formula>$D417=""</formula>
    </cfRule>
    <cfRule type="expression" dxfId="537" priority="292" stopIfTrue="1">
      <formula>#REF!&lt;&gt;""</formula>
    </cfRule>
    <cfRule type="expression" dxfId="536" priority="293" stopIfTrue="1">
      <formula>AND(#REF!="",$D417&lt;&gt;"")</formula>
    </cfRule>
  </conditionalFormatting>
  <conditionalFormatting sqref="A417">
    <cfRule type="expression" dxfId="535" priority="288" stopIfTrue="1">
      <formula>#REF!=""</formula>
    </cfRule>
    <cfRule type="expression" dxfId="534" priority="289" stopIfTrue="1">
      <formula>$K417&lt;&gt;""</formula>
    </cfRule>
    <cfRule type="expression" dxfId="533" priority="290" stopIfTrue="1">
      <formula>AND($I417="",#REF!&lt;&gt;"")</formula>
    </cfRule>
  </conditionalFormatting>
  <conditionalFormatting sqref="A413">
    <cfRule type="expression" dxfId="532" priority="285" stopIfTrue="1">
      <formula>#REF!=""</formula>
    </cfRule>
    <cfRule type="expression" dxfId="531" priority="286" stopIfTrue="1">
      <formula>$K413&lt;&gt;""</formula>
    </cfRule>
    <cfRule type="expression" dxfId="530" priority="287" stopIfTrue="1">
      <formula>AND($I413="",#REF!&lt;&gt;"")</formula>
    </cfRule>
  </conditionalFormatting>
  <conditionalFormatting sqref="A413">
    <cfRule type="expression" dxfId="529" priority="282" stopIfTrue="1">
      <formula>#REF!=""</formula>
    </cfRule>
    <cfRule type="expression" dxfId="528" priority="283" stopIfTrue="1">
      <formula>$K413&lt;&gt;""</formula>
    </cfRule>
    <cfRule type="expression" dxfId="527" priority="284" stopIfTrue="1">
      <formula>AND($I413="",#REF!&lt;&gt;"")</formula>
    </cfRule>
  </conditionalFormatting>
  <conditionalFormatting sqref="B416:I416">
    <cfRule type="expression" dxfId="526" priority="279" stopIfTrue="1">
      <formula>#REF!=""</formula>
    </cfRule>
    <cfRule type="expression" dxfId="525" priority="280" stopIfTrue="1">
      <formula>$K416&lt;&gt;""</formula>
    </cfRule>
    <cfRule type="expression" dxfId="524" priority="281" stopIfTrue="1">
      <formula>AND($I416="",#REF!&lt;&gt;"")</formula>
    </cfRule>
  </conditionalFormatting>
  <conditionalFormatting sqref="B416:I416">
    <cfRule type="expression" dxfId="523" priority="276" stopIfTrue="1">
      <formula>#REF!=""</formula>
    </cfRule>
    <cfRule type="expression" dxfId="522" priority="277" stopIfTrue="1">
      <formula>$K416&lt;&gt;""</formula>
    </cfRule>
    <cfRule type="expression" dxfId="521" priority="278" stopIfTrue="1">
      <formula>AND($I416="",#REF!&lt;&gt;"")</formula>
    </cfRule>
  </conditionalFormatting>
  <conditionalFormatting sqref="A414">
    <cfRule type="expression" dxfId="520" priority="261" stopIfTrue="1">
      <formula>$D414=""</formula>
    </cfRule>
    <cfRule type="expression" dxfId="519" priority="262" stopIfTrue="1">
      <formula>#REF!&lt;&gt;""</formula>
    </cfRule>
    <cfRule type="expression" dxfId="518" priority="263" stopIfTrue="1">
      <formula>AND(#REF!="",$D414&lt;&gt;"")</formula>
    </cfRule>
  </conditionalFormatting>
  <conditionalFormatting sqref="A414:A415">
    <cfRule type="expression" dxfId="517" priority="273" stopIfTrue="1">
      <formula>#REF!=""</formula>
    </cfRule>
    <cfRule type="expression" dxfId="516" priority="274" stopIfTrue="1">
      <formula>$K414&lt;&gt;""</formula>
    </cfRule>
    <cfRule type="expression" dxfId="515" priority="275" stopIfTrue="1">
      <formula>AND($I414="",#REF!&lt;&gt;"")</formula>
    </cfRule>
  </conditionalFormatting>
  <conditionalFormatting sqref="A414:A415">
    <cfRule type="expression" dxfId="514" priority="270" stopIfTrue="1">
      <formula>#REF!=""</formula>
    </cfRule>
    <cfRule type="expression" dxfId="513" priority="271" stopIfTrue="1">
      <formula>$K414&lt;&gt;""</formula>
    </cfRule>
    <cfRule type="expression" dxfId="512" priority="272" stopIfTrue="1">
      <formula>AND($I414="",#REF!&lt;&gt;"")</formula>
    </cfRule>
  </conditionalFormatting>
  <conditionalFormatting sqref="A414:A415">
    <cfRule type="expression" dxfId="511" priority="267" stopIfTrue="1">
      <formula>#REF!=""</formula>
    </cfRule>
    <cfRule type="expression" dxfId="510" priority="268" stopIfTrue="1">
      <formula>$K414&lt;&gt;""</formula>
    </cfRule>
    <cfRule type="expression" dxfId="509" priority="269" stopIfTrue="1">
      <formula>AND($I414="",#REF!&lt;&gt;"")</formula>
    </cfRule>
  </conditionalFormatting>
  <conditionalFormatting sqref="A416">
    <cfRule type="expression" dxfId="508" priority="264" stopIfTrue="1">
      <formula>#REF!=""</formula>
    </cfRule>
    <cfRule type="expression" dxfId="507" priority="265" stopIfTrue="1">
      <formula>$K416&lt;&gt;""</formula>
    </cfRule>
    <cfRule type="expression" dxfId="506" priority="266" stopIfTrue="1">
      <formula>AND($I416="",#REF!&lt;&gt;"")</formula>
    </cfRule>
  </conditionalFormatting>
  <conditionalFormatting sqref="A513">
    <cfRule type="expression" dxfId="505" priority="255" stopIfTrue="1">
      <formula>#REF!=""</formula>
    </cfRule>
    <cfRule type="expression" dxfId="504" priority="256" stopIfTrue="1">
      <formula>#REF!&lt;&gt;""</formula>
    </cfRule>
    <cfRule type="expression" dxfId="503" priority="257" stopIfTrue="1">
      <formula>AND(#REF!="",#REF!&lt;&gt;"")</formula>
    </cfRule>
  </conditionalFormatting>
  <conditionalFormatting sqref="A513">
    <cfRule type="expression" dxfId="502" priority="252" stopIfTrue="1">
      <formula>#REF!=""</formula>
    </cfRule>
    <cfRule type="expression" dxfId="501" priority="253" stopIfTrue="1">
      <formula>$K513&lt;&gt;""</formula>
    </cfRule>
    <cfRule type="expression" dxfId="500" priority="254" stopIfTrue="1">
      <formula>AND($I513="",#REF!&lt;&gt;"")</formula>
    </cfRule>
  </conditionalFormatting>
  <conditionalFormatting sqref="A299">
    <cfRule type="expression" dxfId="499" priority="155" stopIfTrue="1">
      <formula>#REF!=""</formula>
    </cfRule>
    <cfRule type="expression" dxfId="498" priority="156" stopIfTrue="1">
      <formula>#REF!&lt;&gt;""</formula>
    </cfRule>
    <cfRule type="expression" dxfId="497" priority="157" stopIfTrue="1">
      <formula>AND($I299="",#REF!&lt;&gt;"")</formula>
    </cfRule>
  </conditionalFormatting>
  <conditionalFormatting sqref="A297:A299">
    <cfRule type="expression" dxfId="496" priority="246" stopIfTrue="1">
      <formula>#REF!=""</formula>
    </cfRule>
    <cfRule type="expression" dxfId="495" priority="247" stopIfTrue="1">
      <formula>#REF!&lt;&gt;""</formula>
    </cfRule>
    <cfRule type="expression" dxfId="494" priority="248" stopIfTrue="1">
      <formula>AND($I297="",#REF!&lt;&gt;"")</formula>
    </cfRule>
  </conditionalFormatting>
  <conditionalFormatting sqref="A297:A299">
    <cfRule type="expression" dxfId="493" priority="249" stopIfTrue="1">
      <formula>$H297=""</formula>
    </cfRule>
    <cfRule type="expression" dxfId="492" priority="250" stopIfTrue="1">
      <formula>$K297&lt;&gt;""</formula>
    </cfRule>
    <cfRule type="expression" dxfId="491" priority="251" stopIfTrue="1">
      <formula>AND($I297="",$H297&lt;&gt;"")</formula>
    </cfRule>
  </conditionalFormatting>
  <conditionalFormatting sqref="A297:A299">
    <cfRule type="expression" dxfId="490" priority="243" stopIfTrue="1">
      <formula>#REF!=""</formula>
    </cfRule>
    <cfRule type="expression" dxfId="489" priority="244" stopIfTrue="1">
      <formula>$K297&lt;&gt;""</formula>
    </cfRule>
    <cfRule type="expression" dxfId="488" priority="245" stopIfTrue="1">
      <formula>AND($I297="",#REF!&lt;&gt;"")</formula>
    </cfRule>
  </conditionalFormatting>
  <conditionalFormatting sqref="A297:A299">
    <cfRule type="expression" dxfId="487" priority="242" stopIfTrue="1">
      <formula>#REF!&lt;&gt;""</formula>
    </cfRule>
  </conditionalFormatting>
  <conditionalFormatting sqref="A299">
    <cfRule type="expression" dxfId="486" priority="239" stopIfTrue="1">
      <formula>#REF!=""</formula>
    </cfRule>
    <cfRule type="expression" dxfId="485" priority="240" stopIfTrue="1">
      <formula>#REF!&lt;&gt;""</formula>
    </cfRule>
    <cfRule type="expression" dxfId="484" priority="241" stopIfTrue="1">
      <formula>AND($I299="",#REF!&lt;&gt;"")</formula>
    </cfRule>
  </conditionalFormatting>
  <conditionalFormatting sqref="A298">
    <cfRule type="expression" dxfId="483" priority="236" stopIfTrue="1">
      <formula>$D298=""</formula>
    </cfRule>
    <cfRule type="expression" dxfId="482" priority="237" stopIfTrue="1">
      <formula>$G298&lt;&gt;""</formula>
    </cfRule>
    <cfRule type="expression" dxfId="481" priority="238" stopIfTrue="1">
      <formula>AND(#REF!="",$D298&lt;&gt;"")</formula>
    </cfRule>
  </conditionalFormatting>
  <conditionalFormatting sqref="A298">
    <cfRule type="expression" dxfId="480" priority="233" stopIfTrue="1">
      <formula>#REF!=""</formula>
    </cfRule>
    <cfRule type="expression" dxfId="479" priority="234" stopIfTrue="1">
      <formula>#REF!&lt;&gt;""</formula>
    </cfRule>
    <cfRule type="expression" dxfId="478" priority="235" stopIfTrue="1">
      <formula>AND($F298="",#REF!&lt;&gt;"")</formula>
    </cfRule>
  </conditionalFormatting>
  <conditionalFormatting sqref="A298">
    <cfRule type="expression" dxfId="477" priority="230" stopIfTrue="1">
      <formula>$D298=""</formula>
    </cfRule>
    <cfRule type="expression" dxfId="476" priority="231" stopIfTrue="1">
      <formula>#REF!&lt;&gt;""</formula>
    </cfRule>
    <cfRule type="expression" dxfId="475" priority="232" stopIfTrue="1">
      <formula>AND(#REF!="",$D298&lt;&gt;"")</formula>
    </cfRule>
  </conditionalFormatting>
  <conditionalFormatting sqref="A298">
    <cfRule type="expression" dxfId="474" priority="227" stopIfTrue="1">
      <formula>#REF!=""</formula>
    </cfRule>
    <cfRule type="expression" dxfId="473" priority="228" stopIfTrue="1">
      <formula>#REF!&lt;&gt;""</formula>
    </cfRule>
    <cfRule type="expression" dxfId="472" priority="229" stopIfTrue="1">
      <formula>AND($I298="",#REF!&lt;&gt;"")</formula>
    </cfRule>
  </conditionalFormatting>
  <conditionalFormatting sqref="A298">
    <cfRule type="expression" dxfId="471" priority="224" stopIfTrue="1">
      <formula>$D298=""</formula>
    </cfRule>
    <cfRule type="expression" dxfId="470" priority="225" stopIfTrue="1">
      <formula>#REF!&lt;&gt;""</formula>
    </cfRule>
    <cfRule type="expression" dxfId="469" priority="226" stopIfTrue="1">
      <formula>AND(#REF!="",$D298&lt;&gt;"")</formula>
    </cfRule>
  </conditionalFormatting>
  <conditionalFormatting sqref="A298">
    <cfRule type="expression" dxfId="468" priority="221" stopIfTrue="1">
      <formula>#REF!=""</formula>
    </cfRule>
    <cfRule type="expression" dxfId="467" priority="222" stopIfTrue="1">
      <formula>$K298&lt;&gt;""</formula>
    </cfRule>
    <cfRule type="expression" dxfId="466" priority="223" stopIfTrue="1">
      <formula>AND($I298="",#REF!&lt;&gt;"")</formula>
    </cfRule>
  </conditionalFormatting>
  <conditionalFormatting sqref="A299">
    <cfRule type="expression" dxfId="465" priority="218" stopIfTrue="1">
      <formula>#REF!=""</formula>
    </cfRule>
    <cfRule type="expression" dxfId="464" priority="219" stopIfTrue="1">
      <formula>$K299&lt;&gt;""</formula>
    </cfRule>
    <cfRule type="expression" dxfId="463" priority="220" stopIfTrue="1">
      <formula>AND($I299="",#REF!&lt;&gt;"")</formula>
    </cfRule>
  </conditionalFormatting>
  <conditionalFormatting sqref="A299">
    <cfRule type="expression" dxfId="462" priority="215" stopIfTrue="1">
      <formula>#REF!=""</formula>
    </cfRule>
    <cfRule type="expression" dxfId="461" priority="216" stopIfTrue="1">
      <formula>#REF!&lt;&gt;""</formula>
    </cfRule>
    <cfRule type="expression" dxfId="460" priority="217" stopIfTrue="1">
      <formula>AND($I299="",#REF!&lt;&gt;"")</formula>
    </cfRule>
  </conditionalFormatting>
  <conditionalFormatting sqref="A299">
    <cfRule type="expression" dxfId="459" priority="212" stopIfTrue="1">
      <formula>#REF!=""</formula>
    </cfRule>
    <cfRule type="expression" dxfId="458" priority="213" stopIfTrue="1">
      <formula>#REF!&lt;&gt;""</formula>
    </cfRule>
    <cfRule type="expression" dxfId="457" priority="214" stopIfTrue="1">
      <formula>AND($I299="",#REF!&lt;&gt;"")</formula>
    </cfRule>
  </conditionalFormatting>
  <conditionalFormatting sqref="A299">
    <cfRule type="expression" dxfId="456" priority="209" stopIfTrue="1">
      <formula>#REF!=""</formula>
    </cfRule>
    <cfRule type="expression" dxfId="455" priority="210" stopIfTrue="1">
      <formula>#REF!&lt;&gt;""</formula>
    </cfRule>
    <cfRule type="expression" dxfId="454" priority="211" stopIfTrue="1">
      <formula>AND($I299="",#REF!&lt;&gt;"")</formula>
    </cfRule>
  </conditionalFormatting>
  <conditionalFormatting sqref="A297">
    <cfRule type="expression" dxfId="453" priority="206" stopIfTrue="1">
      <formula>#REF!=""</formula>
    </cfRule>
    <cfRule type="expression" dxfId="452" priority="207" stopIfTrue="1">
      <formula>$K297&lt;&gt;""</formula>
    </cfRule>
    <cfRule type="expression" dxfId="451" priority="208" stopIfTrue="1">
      <formula>AND($I297="",#REF!&lt;&gt;"")</formula>
    </cfRule>
  </conditionalFormatting>
  <conditionalFormatting sqref="A297">
    <cfRule type="expression" dxfId="450" priority="203" stopIfTrue="1">
      <formula>$D297=""</formula>
    </cfRule>
    <cfRule type="expression" dxfId="449" priority="204" stopIfTrue="1">
      <formula>$G297&lt;&gt;""</formula>
    </cfRule>
    <cfRule type="expression" dxfId="448" priority="205" stopIfTrue="1">
      <formula>AND(#REF!="",$D297&lt;&gt;"")</formula>
    </cfRule>
  </conditionalFormatting>
  <conditionalFormatting sqref="A297">
    <cfRule type="expression" dxfId="447" priority="200" stopIfTrue="1">
      <formula>#REF!=""</formula>
    </cfRule>
    <cfRule type="expression" dxfId="446" priority="201" stopIfTrue="1">
      <formula>#REF!&lt;&gt;""</formula>
    </cfRule>
    <cfRule type="expression" dxfId="445" priority="202" stopIfTrue="1">
      <formula>AND($F297="",#REF!&lt;&gt;"")</formula>
    </cfRule>
  </conditionalFormatting>
  <conditionalFormatting sqref="A297">
    <cfRule type="expression" dxfId="444" priority="197" stopIfTrue="1">
      <formula>$D297=""</formula>
    </cfRule>
    <cfRule type="expression" dxfId="443" priority="198" stopIfTrue="1">
      <formula>#REF!&lt;&gt;""</formula>
    </cfRule>
    <cfRule type="expression" dxfId="442" priority="199" stopIfTrue="1">
      <formula>AND(#REF!="",$D297&lt;&gt;"")</formula>
    </cfRule>
  </conditionalFormatting>
  <conditionalFormatting sqref="A297">
    <cfRule type="expression" dxfId="441" priority="194" stopIfTrue="1">
      <formula>#REF!=""</formula>
    </cfRule>
    <cfRule type="expression" dxfId="440" priority="195" stopIfTrue="1">
      <formula>#REF!&lt;&gt;""</formula>
    </cfRule>
    <cfRule type="expression" dxfId="439" priority="196" stopIfTrue="1">
      <formula>AND($I297="",#REF!&lt;&gt;"")</formula>
    </cfRule>
  </conditionalFormatting>
  <conditionalFormatting sqref="A297">
    <cfRule type="expression" dxfId="438" priority="191" stopIfTrue="1">
      <formula>$D297=""</formula>
    </cfRule>
    <cfRule type="expression" dxfId="437" priority="192" stopIfTrue="1">
      <formula>#REF!&lt;&gt;""</formula>
    </cfRule>
    <cfRule type="expression" dxfId="436" priority="193" stopIfTrue="1">
      <formula>AND(#REF!="",$D297&lt;&gt;"")</formula>
    </cfRule>
  </conditionalFormatting>
  <conditionalFormatting sqref="A298:A299">
    <cfRule type="expression" dxfId="435" priority="188" stopIfTrue="1">
      <formula>#REF!=""</formula>
    </cfRule>
    <cfRule type="expression" dxfId="434" priority="189" stopIfTrue="1">
      <formula>$K298&lt;&gt;""</formula>
    </cfRule>
    <cfRule type="expression" dxfId="433" priority="190" stopIfTrue="1">
      <formula>AND($I298="",#REF!&lt;&gt;"")</formula>
    </cfRule>
  </conditionalFormatting>
  <conditionalFormatting sqref="A299">
    <cfRule type="expression" dxfId="432" priority="185" stopIfTrue="1">
      <formula>#REF!=""</formula>
    </cfRule>
    <cfRule type="expression" dxfId="431" priority="186" stopIfTrue="1">
      <formula>#REF!&lt;&gt;""</formula>
    </cfRule>
    <cfRule type="expression" dxfId="430" priority="187" stopIfTrue="1">
      <formula>AND($I299="",#REF!&lt;&gt;"")</formula>
    </cfRule>
  </conditionalFormatting>
  <conditionalFormatting sqref="A298">
    <cfRule type="expression" dxfId="429" priority="182" stopIfTrue="1">
      <formula>$D298=""</formula>
    </cfRule>
    <cfRule type="expression" dxfId="428" priority="183" stopIfTrue="1">
      <formula>$G298&lt;&gt;""</formula>
    </cfRule>
    <cfRule type="expression" dxfId="427" priority="184" stopIfTrue="1">
      <formula>AND(#REF!="",$D298&lt;&gt;"")</formula>
    </cfRule>
  </conditionalFormatting>
  <conditionalFormatting sqref="A298">
    <cfRule type="expression" dxfId="426" priority="179" stopIfTrue="1">
      <formula>#REF!=""</formula>
    </cfRule>
    <cfRule type="expression" dxfId="425" priority="180" stopIfTrue="1">
      <formula>#REF!&lt;&gt;""</formula>
    </cfRule>
    <cfRule type="expression" dxfId="424" priority="181" stopIfTrue="1">
      <formula>AND($F298="",#REF!&lt;&gt;"")</formula>
    </cfRule>
  </conditionalFormatting>
  <conditionalFormatting sqref="A298">
    <cfRule type="expression" dxfId="423" priority="176" stopIfTrue="1">
      <formula>$D298=""</formula>
    </cfRule>
    <cfRule type="expression" dxfId="422" priority="177" stopIfTrue="1">
      <formula>#REF!&lt;&gt;""</formula>
    </cfRule>
    <cfRule type="expression" dxfId="421" priority="178" stopIfTrue="1">
      <formula>AND(#REF!="",$D298&lt;&gt;"")</formula>
    </cfRule>
  </conditionalFormatting>
  <conditionalFormatting sqref="A298">
    <cfRule type="expression" dxfId="420" priority="173" stopIfTrue="1">
      <formula>#REF!=""</formula>
    </cfRule>
    <cfRule type="expression" dxfId="419" priority="174" stopIfTrue="1">
      <formula>#REF!&lt;&gt;""</formula>
    </cfRule>
    <cfRule type="expression" dxfId="418" priority="175" stopIfTrue="1">
      <formula>AND($I298="",#REF!&lt;&gt;"")</formula>
    </cfRule>
  </conditionalFormatting>
  <conditionalFormatting sqref="A298">
    <cfRule type="expression" dxfId="417" priority="170" stopIfTrue="1">
      <formula>$D298=""</formula>
    </cfRule>
    <cfRule type="expression" dxfId="416" priority="171" stopIfTrue="1">
      <formula>#REF!&lt;&gt;""</formula>
    </cfRule>
    <cfRule type="expression" dxfId="415" priority="172" stopIfTrue="1">
      <formula>AND(#REF!="",$D298&lt;&gt;"")</formula>
    </cfRule>
  </conditionalFormatting>
  <conditionalFormatting sqref="A298">
    <cfRule type="expression" dxfId="414" priority="167" stopIfTrue="1">
      <formula>#REF!=""</formula>
    </cfRule>
    <cfRule type="expression" dxfId="413" priority="168" stopIfTrue="1">
      <formula>$K298&lt;&gt;""</formula>
    </cfRule>
    <cfRule type="expression" dxfId="412" priority="169" stopIfTrue="1">
      <formula>AND($I298="",#REF!&lt;&gt;"")</formula>
    </cfRule>
  </conditionalFormatting>
  <conditionalFormatting sqref="A299">
    <cfRule type="expression" dxfId="411" priority="164" stopIfTrue="1">
      <formula>#REF!=""</formula>
    </cfRule>
    <cfRule type="expression" dxfId="410" priority="165" stopIfTrue="1">
      <formula>$K299&lt;&gt;""</formula>
    </cfRule>
    <cfRule type="expression" dxfId="409" priority="166" stopIfTrue="1">
      <formula>AND($I299="",#REF!&lt;&gt;"")</formula>
    </cfRule>
  </conditionalFormatting>
  <conditionalFormatting sqref="A299">
    <cfRule type="expression" dxfId="408" priority="161" stopIfTrue="1">
      <formula>#REF!=""</formula>
    </cfRule>
    <cfRule type="expression" dxfId="407" priority="162" stopIfTrue="1">
      <formula>#REF!&lt;&gt;""</formula>
    </cfRule>
    <cfRule type="expression" dxfId="406" priority="163" stopIfTrue="1">
      <formula>AND($I299="",#REF!&lt;&gt;"")</formula>
    </cfRule>
  </conditionalFormatting>
  <conditionalFormatting sqref="A299">
    <cfRule type="expression" dxfId="405" priority="158" stopIfTrue="1">
      <formula>#REF!=""</formula>
    </cfRule>
    <cfRule type="expression" dxfId="404" priority="159" stopIfTrue="1">
      <formula>#REF!&lt;&gt;""</formula>
    </cfRule>
    <cfRule type="expression" dxfId="403" priority="160" stopIfTrue="1">
      <formula>AND($I299="",#REF!&lt;&gt;"")</formula>
    </cfRule>
  </conditionalFormatting>
  <conditionalFormatting sqref="A211:A212 B211:I213">
    <cfRule type="expression" dxfId="402" priority="134" stopIfTrue="1">
      <formula>#REF!=""</formula>
    </cfRule>
    <cfRule type="expression" dxfId="401" priority="135" stopIfTrue="1">
      <formula>$K211&lt;&gt;""</formula>
    </cfRule>
    <cfRule type="expression" dxfId="400" priority="136" stopIfTrue="1">
      <formula>AND($I211="",#REF!&lt;&gt;"")</formula>
    </cfRule>
  </conditionalFormatting>
  <conditionalFormatting sqref="A148">
    <cfRule type="expression" dxfId="399" priority="34" stopIfTrue="1">
      <formula>#REF!=""</formula>
    </cfRule>
    <cfRule type="expression" dxfId="398" priority="35" stopIfTrue="1">
      <formula>$K148&lt;&gt;""</formula>
    </cfRule>
    <cfRule type="expression" dxfId="397" priority="36" stopIfTrue="1">
      <formula>AND($I148="",#REF!&lt;&gt;"")</formula>
    </cfRule>
  </conditionalFormatting>
  <conditionalFormatting sqref="A148">
    <cfRule type="expression" dxfId="396" priority="31" stopIfTrue="1">
      <formula>$D148=""</formula>
    </cfRule>
    <cfRule type="expression" dxfId="395" priority="32" stopIfTrue="1">
      <formula>#REF!&lt;&gt;""</formula>
    </cfRule>
    <cfRule type="expression" dxfId="394" priority="33" stopIfTrue="1">
      <formula>AND(#REF!="",$D148&lt;&gt;"")</formula>
    </cfRule>
  </conditionalFormatting>
  <conditionalFormatting sqref="A148">
    <cfRule type="expression" dxfId="393" priority="28" stopIfTrue="1">
      <formula>$D148=""</formula>
    </cfRule>
    <cfRule type="expression" dxfId="392" priority="29" stopIfTrue="1">
      <formula>$G148&lt;&gt;""</formula>
    </cfRule>
    <cfRule type="expression" dxfId="391" priority="30" stopIfTrue="1">
      <formula>AND(#REF!="",$D148&lt;&gt;"")</formula>
    </cfRule>
  </conditionalFormatting>
  <conditionalFormatting sqref="A148">
    <cfRule type="expression" dxfId="390" priority="25" stopIfTrue="1">
      <formula>#REF!=""</formula>
    </cfRule>
    <cfRule type="expression" dxfId="389" priority="26" stopIfTrue="1">
      <formula>#REF!&lt;&gt;""</formula>
    </cfRule>
    <cfRule type="expression" dxfId="388" priority="27" stopIfTrue="1">
      <formula>AND($F148="",#REF!&lt;&gt;"")</formula>
    </cfRule>
  </conditionalFormatting>
  <conditionalFormatting sqref="A148">
    <cfRule type="expression" dxfId="387" priority="22" stopIfTrue="1">
      <formula>#REF!=""</formula>
    </cfRule>
    <cfRule type="expression" dxfId="386" priority="23" stopIfTrue="1">
      <formula>#REF!&lt;&gt;""</formula>
    </cfRule>
    <cfRule type="expression" dxfId="385" priority="24" stopIfTrue="1">
      <formula>AND($I148="",#REF!&lt;&gt;"")</formula>
    </cfRule>
  </conditionalFormatting>
  <conditionalFormatting sqref="A149">
    <cfRule type="expression" dxfId="384" priority="19" stopIfTrue="1">
      <formula>#REF!=""</formula>
    </cfRule>
    <cfRule type="expression" dxfId="383" priority="20" stopIfTrue="1">
      <formula>$K149&lt;&gt;""</formula>
    </cfRule>
    <cfRule type="expression" dxfId="382" priority="21" stopIfTrue="1">
      <formula>AND($I149="",#REF!&lt;&gt;"")</formula>
    </cfRule>
  </conditionalFormatting>
  <conditionalFormatting sqref="A149">
    <cfRule type="expression" dxfId="381" priority="16" stopIfTrue="1">
      <formula>$D149=""</formula>
    </cfRule>
    <cfRule type="expression" dxfId="380" priority="17" stopIfTrue="1">
      <formula>$G149&lt;&gt;""</formula>
    </cfRule>
    <cfRule type="expression" dxfId="379" priority="18" stopIfTrue="1">
      <formula>AND(#REF!="",$D149&lt;&gt;"")</formula>
    </cfRule>
  </conditionalFormatting>
  <conditionalFormatting sqref="A149">
    <cfRule type="expression" dxfId="378" priority="13" stopIfTrue="1">
      <formula>#REF!=""</formula>
    </cfRule>
    <cfRule type="expression" dxfId="377" priority="14" stopIfTrue="1">
      <formula>#REF!&lt;&gt;""</formula>
    </cfRule>
    <cfRule type="expression" dxfId="376" priority="15" stopIfTrue="1">
      <formula>AND($F149="",#REF!&lt;&gt;"")</formula>
    </cfRule>
  </conditionalFormatting>
  <conditionalFormatting sqref="A149">
    <cfRule type="expression" dxfId="375" priority="10" stopIfTrue="1">
      <formula>$D149=""</formula>
    </cfRule>
    <cfRule type="expression" dxfId="374" priority="11" stopIfTrue="1">
      <formula>#REF!&lt;&gt;""</formula>
    </cfRule>
    <cfRule type="expression" dxfId="373" priority="12" stopIfTrue="1">
      <formula>AND(#REF!="",$D149&lt;&gt;"")</formula>
    </cfRule>
  </conditionalFormatting>
  <conditionalFormatting sqref="A149">
    <cfRule type="expression" dxfId="372" priority="7" stopIfTrue="1">
      <formula>#REF!=""</formula>
    </cfRule>
    <cfRule type="expression" dxfId="371" priority="8" stopIfTrue="1">
      <formula>#REF!&lt;&gt;""</formula>
    </cfRule>
    <cfRule type="expression" dxfId="370" priority="9" stopIfTrue="1">
      <formula>AND($I149="",#REF!&lt;&gt;"")</formula>
    </cfRule>
  </conditionalFormatting>
  <conditionalFormatting sqref="A149">
    <cfRule type="expression" dxfId="369" priority="4" stopIfTrue="1">
      <formula>$D149=""</formula>
    </cfRule>
    <cfRule type="expression" dxfId="368" priority="5" stopIfTrue="1">
      <formula>#REF!&lt;&gt;""</formula>
    </cfRule>
    <cfRule type="expression" dxfId="367" priority="6" stopIfTrue="1">
      <formula>AND(#REF!="",$D149&lt;&gt;"")</formula>
    </cfRule>
  </conditionalFormatting>
  <conditionalFormatting sqref="A149">
    <cfRule type="expression" dxfId="366" priority="1" stopIfTrue="1">
      <formula>#REF!=""</formula>
    </cfRule>
    <cfRule type="expression" dxfId="365" priority="2" stopIfTrue="1">
      <formula>$K149&lt;&gt;""</formula>
    </cfRule>
    <cfRule type="expression" dxfId="364" priority="3" stopIfTrue="1">
      <formula>AND($I149="",#REF!&lt;&gt;"")</formula>
    </cfRule>
  </conditionalFormatting>
  <pageMargins left="0.43307086614173229" right="0.23622047244094491" top="0.70866141732283472" bottom="1.2204724409448819" header="0.31496062992125984" footer="0.31496062992125984"/>
  <pageSetup paperSize="9" scale="60" fitToHeight="0" orientation="portrait" r:id="rId1"/>
  <headerFooter>
    <oddHeader>&amp;C&amp;P</oddHeader>
  </headerFooter>
  <rowBreaks count="11" manualBreakCount="11">
    <brk id="26" max="11" man="1"/>
    <brk id="53" max="11" man="1"/>
    <brk id="84" max="11" man="1"/>
    <brk id="117" max="11" man="1"/>
    <brk id="149" max="11" man="1"/>
    <brk id="202" max="11" man="1"/>
    <brk id="233" max="11" man="1"/>
    <brk id="269" max="11" man="1"/>
    <brk id="301" max="11" man="1"/>
    <brk id="329" max="11" man="1"/>
    <brk id="37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2"/>
  <sheetViews>
    <sheetView view="pageBreakPreview" zoomScale="130" zoomScaleNormal="110" zoomScaleSheetLayoutView="130" workbookViewId="0">
      <selection activeCell="A50" sqref="A50"/>
    </sheetView>
  </sheetViews>
  <sheetFormatPr defaultRowHeight="15.75" x14ac:dyDescent="0.2"/>
  <cols>
    <col min="1" max="1" width="51" customWidth="1"/>
    <col min="2" max="2" width="5" customWidth="1"/>
    <col min="3" max="3" width="5.5" customWidth="1"/>
    <col min="4" max="6" width="4.1640625" customWidth="1"/>
    <col min="7" max="7" width="7.83203125" customWidth="1"/>
    <col min="8" max="8" width="6.1640625" customWidth="1"/>
    <col min="9" max="11" width="14" customWidth="1"/>
    <col min="12" max="12" width="72.83203125" style="168" customWidth="1"/>
  </cols>
  <sheetData>
    <row r="1" spans="1:12" ht="96" customHeight="1" x14ac:dyDescent="0.2">
      <c r="A1" s="1" t="s">
        <v>0</v>
      </c>
      <c r="B1" s="1" t="s">
        <v>0</v>
      </c>
      <c r="C1" s="2" t="s">
        <v>0</v>
      </c>
      <c r="D1" s="2" t="s">
        <v>0</v>
      </c>
      <c r="E1" s="2" t="s">
        <v>0</v>
      </c>
      <c r="F1" s="2" t="s">
        <v>0</v>
      </c>
      <c r="G1" s="2" t="s">
        <v>0</v>
      </c>
      <c r="H1" s="255" t="s">
        <v>593</v>
      </c>
      <c r="I1" s="255"/>
      <c r="J1" s="255"/>
      <c r="K1" s="255"/>
      <c r="L1" s="162"/>
    </row>
    <row r="2" spans="1:12" ht="15" customHeight="1" x14ac:dyDescent="0.2">
      <c r="A2" s="215"/>
      <c r="B2" s="215"/>
      <c r="C2" s="214"/>
      <c r="D2" s="214"/>
      <c r="E2" s="214"/>
      <c r="F2" s="214"/>
      <c r="G2" s="214"/>
      <c r="H2" s="265" t="s">
        <v>592</v>
      </c>
      <c r="I2" s="266"/>
      <c r="J2" s="266"/>
      <c r="K2" s="266"/>
      <c r="L2" s="162"/>
    </row>
    <row r="3" spans="1:12" ht="111" customHeight="1" x14ac:dyDescent="0.2">
      <c r="A3" s="257" t="s">
        <v>591</v>
      </c>
      <c r="B3" s="257"/>
      <c r="C3" s="257"/>
      <c r="D3" s="257"/>
      <c r="E3" s="257"/>
      <c r="F3" s="257"/>
      <c r="G3" s="257"/>
      <c r="H3" s="257"/>
      <c r="I3" s="257"/>
      <c r="J3" s="257"/>
      <c r="K3" s="257"/>
    </row>
    <row r="4" spans="1:12" ht="15" customHeight="1" x14ac:dyDescent="0.2">
      <c r="A4" s="3" t="s">
        <v>0</v>
      </c>
      <c r="B4" s="3" t="s">
        <v>0</v>
      </c>
      <c r="C4" s="3" t="s">
        <v>0</v>
      </c>
      <c r="D4" s="3" t="s">
        <v>0</v>
      </c>
      <c r="E4" s="3" t="s">
        <v>0</v>
      </c>
      <c r="F4" s="3" t="s">
        <v>0</v>
      </c>
      <c r="G4" s="3" t="s">
        <v>0</v>
      </c>
      <c r="H4" s="258" t="s">
        <v>1</v>
      </c>
      <c r="I4" s="258"/>
      <c r="J4" s="258"/>
      <c r="K4" s="258"/>
    </row>
    <row r="5" spans="1:12" ht="20.45" customHeight="1" x14ac:dyDescent="0.2">
      <c r="A5" s="267" t="s">
        <v>2</v>
      </c>
      <c r="B5" s="267" t="s">
        <v>3</v>
      </c>
      <c r="C5" s="267" t="s">
        <v>4</v>
      </c>
      <c r="D5" s="267" t="s">
        <v>5</v>
      </c>
      <c r="E5" s="267"/>
      <c r="F5" s="267"/>
      <c r="G5" s="267"/>
      <c r="H5" s="267" t="s">
        <v>6</v>
      </c>
      <c r="I5" s="267" t="s">
        <v>7</v>
      </c>
      <c r="J5" s="267"/>
      <c r="K5" s="267"/>
    </row>
    <row r="6" spans="1:12" ht="39" customHeight="1" x14ac:dyDescent="0.2">
      <c r="A6" s="267" t="s">
        <v>0</v>
      </c>
      <c r="B6" s="267" t="s">
        <v>0</v>
      </c>
      <c r="C6" s="267" t="s">
        <v>0</v>
      </c>
      <c r="D6" s="267" t="s">
        <v>0</v>
      </c>
      <c r="E6" s="267"/>
      <c r="F6" s="267"/>
      <c r="G6" s="267"/>
      <c r="H6" s="267" t="s">
        <v>0</v>
      </c>
      <c r="I6" s="4" t="s">
        <v>428</v>
      </c>
      <c r="J6" s="4" t="s">
        <v>429</v>
      </c>
      <c r="K6" s="4" t="s">
        <v>464</v>
      </c>
    </row>
    <row r="7" spans="1:12" ht="13.7" customHeight="1" x14ac:dyDescent="0.2">
      <c r="A7" s="5" t="s">
        <v>8</v>
      </c>
      <c r="B7" s="5" t="s">
        <v>9</v>
      </c>
      <c r="C7" s="5" t="s">
        <v>10</v>
      </c>
      <c r="D7" s="5" t="s">
        <v>11</v>
      </c>
      <c r="E7" s="5" t="s">
        <v>12</v>
      </c>
      <c r="F7" s="5" t="s">
        <v>13</v>
      </c>
      <c r="G7" s="5" t="s">
        <v>14</v>
      </c>
      <c r="H7" s="5" t="s">
        <v>15</v>
      </c>
      <c r="I7" s="5" t="s">
        <v>16</v>
      </c>
      <c r="J7" s="5" t="s">
        <v>17</v>
      </c>
      <c r="K7" s="5" t="s">
        <v>18</v>
      </c>
    </row>
    <row r="8" spans="1:12" ht="14.45" customHeight="1" x14ac:dyDescent="0.2">
      <c r="A8" s="6" t="s">
        <v>19</v>
      </c>
      <c r="B8" s="7" t="s">
        <v>0</v>
      </c>
      <c r="C8" s="7" t="s">
        <v>0</v>
      </c>
      <c r="D8" s="7" t="s">
        <v>0</v>
      </c>
      <c r="E8" s="7" t="s">
        <v>0</v>
      </c>
      <c r="F8" s="7" t="s">
        <v>0</v>
      </c>
      <c r="G8" s="7" t="s">
        <v>0</v>
      </c>
      <c r="H8" s="7" t="s">
        <v>0</v>
      </c>
      <c r="I8" s="111">
        <v>321069.90000000002</v>
      </c>
      <c r="J8" s="111">
        <v>78655.600000000006</v>
      </c>
      <c r="K8" s="111">
        <f>J8/I8*100</f>
        <v>24.497967576530844</v>
      </c>
    </row>
    <row r="9" spans="1:12" x14ac:dyDescent="0.2">
      <c r="A9" s="96" t="s">
        <v>104</v>
      </c>
      <c r="B9" s="97" t="s">
        <v>105</v>
      </c>
      <c r="C9" s="97"/>
      <c r="D9" s="97"/>
      <c r="E9" s="97"/>
      <c r="F9" s="97"/>
      <c r="G9" s="97"/>
      <c r="H9" s="97"/>
      <c r="I9" s="112">
        <f>I10+I17+I75+I90+I96</f>
        <v>36970.730000000003</v>
      </c>
      <c r="J9" s="112">
        <f>J10+J17+J75+J90+J96</f>
        <v>14701.880000000001</v>
      </c>
      <c r="K9" s="111">
        <f t="shared" ref="K9:K76" si="0">J9/I9*100</f>
        <v>39.766269154003723</v>
      </c>
    </row>
    <row r="10" spans="1:12" ht="37.5" customHeight="1" x14ac:dyDescent="0.2">
      <c r="A10" s="96" t="s">
        <v>107</v>
      </c>
      <c r="B10" s="97" t="s">
        <v>105</v>
      </c>
      <c r="C10" s="97" t="s">
        <v>108</v>
      </c>
      <c r="D10" s="97"/>
      <c r="E10" s="97"/>
      <c r="F10" s="97"/>
      <c r="G10" s="97"/>
      <c r="H10" s="97"/>
      <c r="I10" s="112">
        <f>I11</f>
        <v>1301.3</v>
      </c>
      <c r="J10" s="112">
        <f t="shared" ref="J10:J15" si="1">J11</f>
        <v>229.3</v>
      </c>
      <c r="K10" s="111">
        <f t="shared" si="0"/>
        <v>17.620840697763775</v>
      </c>
    </row>
    <row r="11" spans="1:12" ht="51" customHeight="1" x14ac:dyDescent="0.2">
      <c r="A11" s="95" t="s">
        <v>109</v>
      </c>
      <c r="B11" s="97" t="s">
        <v>105</v>
      </c>
      <c r="C11" s="97" t="s">
        <v>108</v>
      </c>
      <c r="D11" s="97" t="s">
        <v>105</v>
      </c>
      <c r="E11" s="97"/>
      <c r="F11" s="97"/>
      <c r="G11" s="97"/>
      <c r="H11" s="97"/>
      <c r="I11" s="112">
        <f>I12</f>
        <v>1301.3</v>
      </c>
      <c r="J11" s="112">
        <f t="shared" si="1"/>
        <v>229.3</v>
      </c>
      <c r="K11" s="111">
        <f t="shared" si="0"/>
        <v>17.620840697763775</v>
      </c>
    </row>
    <row r="12" spans="1:12" ht="39" customHeight="1" x14ac:dyDescent="0.2">
      <c r="A12" s="95" t="s">
        <v>110</v>
      </c>
      <c r="B12" s="97" t="s">
        <v>105</v>
      </c>
      <c r="C12" s="97" t="s">
        <v>108</v>
      </c>
      <c r="D12" s="97" t="s">
        <v>105</v>
      </c>
      <c r="E12" s="97" t="s">
        <v>8</v>
      </c>
      <c r="F12" s="97"/>
      <c r="G12" s="97"/>
      <c r="H12" s="97"/>
      <c r="I12" s="112">
        <f t="shared" ref="I12:I15" si="2">I13</f>
        <v>1301.3</v>
      </c>
      <c r="J12" s="112">
        <f t="shared" si="1"/>
        <v>229.3</v>
      </c>
      <c r="K12" s="111">
        <f t="shared" si="0"/>
        <v>17.620840697763775</v>
      </c>
    </row>
    <row r="13" spans="1:12" ht="39.75" customHeight="1" x14ac:dyDescent="0.2">
      <c r="A13" s="95" t="s">
        <v>111</v>
      </c>
      <c r="B13" s="97" t="s">
        <v>105</v>
      </c>
      <c r="C13" s="97" t="s">
        <v>108</v>
      </c>
      <c r="D13" s="97" t="s">
        <v>105</v>
      </c>
      <c r="E13" s="97" t="s">
        <v>8</v>
      </c>
      <c r="F13" s="97" t="s">
        <v>105</v>
      </c>
      <c r="G13" s="97"/>
      <c r="H13" s="97"/>
      <c r="I13" s="112">
        <f t="shared" si="2"/>
        <v>1301.3</v>
      </c>
      <c r="J13" s="112">
        <f t="shared" si="1"/>
        <v>229.3</v>
      </c>
      <c r="K13" s="111">
        <f t="shared" si="0"/>
        <v>17.620840697763775</v>
      </c>
    </row>
    <row r="14" spans="1:12" ht="25.5" x14ac:dyDescent="0.2">
      <c r="A14" s="95" t="s">
        <v>113</v>
      </c>
      <c r="B14" s="97" t="s">
        <v>105</v>
      </c>
      <c r="C14" s="97" t="s">
        <v>108</v>
      </c>
      <c r="D14" s="97" t="s">
        <v>105</v>
      </c>
      <c r="E14" s="97" t="s">
        <v>8</v>
      </c>
      <c r="F14" s="97" t="s">
        <v>105</v>
      </c>
      <c r="G14" s="97" t="s">
        <v>112</v>
      </c>
      <c r="H14" s="97"/>
      <c r="I14" s="112">
        <f t="shared" si="2"/>
        <v>1301.3</v>
      </c>
      <c r="J14" s="112">
        <f t="shared" si="1"/>
        <v>229.3</v>
      </c>
      <c r="K14" s="111">
        <f t="shared" si="0"/>
        <v>17.620840697763775</v>
      </c>
    </row>
    <row r="15" spans="1:12" ht="63.75" customHeight="1" x14ac:dyDescent="0.2">
      <c r="A15" s="95" t="s">
        <v>115</v>
      </c>
      <c r="B15" s="97" t="s">
        <v>105</v>
      </c>
      <c r="C15" s="97" t="s">
        <v>108</v>
      </c>
      <c r="D15" s="97" t="s">
        <v>105</v>
      </c>
      <c r="E15" s="97" t="s">
        <v>8</v>
      </c>
      <c r="F15" s="97" t="s">
        <v>105</v>
      </c>
      <c r="G15" s="97" t="s">
        <v>112</v>
      </c>
      <c r="H15" s="97" t="s">
        <v>114</v>
      </c>
      <c r="I15" s="112">
        <f t="shared" si="2"/>
        <v>1301.3</v>
      </c>
      <c r="J15" s="112">
        <f t="shared" si="1"/>
        <v>229.3</v>
      </c>
      <c r="K15" s="111">
        <f t="shared" si="0"/>
        <v>17.620840697763775</v>
      </c>
    </row>
    <row r="16" spans="1:12" ht="24.75" customHeight="1" x14ac:dyDescent="0.2">
      <c r="A16" s="95" t="s">
        <v>117</v>
      </c>
      <c r="B16" s="97" t="s">
        <v>105</v>
      </c>
      <c r="C16" s="97" t="s">
        <v>108</v>
      </c>
      <c r="D16" s="97" t="s">
        <v>105</v>
      </c>
      <c r="E16" s="97" t="s">
        <v>8</v>
      </c>
      <c r="F16" s="97" t="s">
        <v>105</v>
      </c>
      <c r="G16" s="97" t="s">
        <v>112</v>
      </c>
      <c r="H16" s="97" t="s">
        <v>116</v>
      </c>
      <c r="I16" s="112">
        <f>'Приложение 2'!J17</f>
        <v>1301.3</v>
      </c>
      <c r="J16" s="112">
        <f>'Приложение 2'!K17</f>
        <v>229.3</v>
      </c>
      <c r="K16" s="111">
        <f t="shared" si="0"/>
        <v>17.620840697763775</v>
      </c>
    </row>
    <row r="17" spans="1:11" ht="52.5" customHeight="1" x14ac:dyDescent="0.2">
      <c r="A17" s="117" t="s">
        <v>119</v>
      </c>
      <c r="B17" s="100" t="s">
        <v>105</v>
      </c>
      <c r="C17" s="100" t="s">
        <v>118</v>
      </c>
      <c r="D17" s="100"/>
      <c r="E17" s="100"/>
      <c r="F17" s="100"/>
      <c r="G17" s="100"/>
      <c r="H17" s="100"/>
      <c r="I17" s="101">
        <f>I18+I62+I56</f>
        <v>14709.800000000001</v>
      </c>
      <c r="J17" s="101">
        <f>J18+J62+J56</f>
        <v>4460.1000000000004</v>
      </c>
      <c r="K17" s="111">
        <f t="shared" si="0"/>
        <v>30.32060259146963</v>
      </c>
    </row>
    <row r="18" spans="1:11" ht="48.75" customHeight="1" x14ac:dyDescent="0.2">
      <c r="A18" s="102" t="s">
        <v>109</v>
      </c>
      <c r="B18" s="100" t="s">
        <v>105</v>
      </c>
      <c r="C18" s="100" t="s">
        <v>118</v>
      </c>
      <c r="D18" s="100" t="s">
        <v>105</v>
      </c>
      <c r="E18" s="100"/>
      <c r="F18" s="100"/>
      <c r="G18" s="100"/>
      <c r="H18" s="100"/>
      <c r="I18" s="101">
        <f>I19</f>
        <v>14655.2</v>
      </c>
      <c r="J18" s="101">
        <f t="shared" ref="J18" si="3">J19</f>
        <v>4460.1000000000004</v>
      </c>
      <c r="K18" s="111">
        <f t="shared" si="0"/>
        <v>30.433566242698838</v>
      </c>
    </row>
    <row r="19" spans="1:11" ht="38.25" customHeight="1" x14ac:dyDescent="0.2">
      <c r="A19" s="102" t="s">
        <v>110</v>
      </c>
      <c r="B19" s="100" t="s">
        <v>105</v>
      </c>
      <c r="C19" s="100" t="s">
        <v>118</v>
      </c>
      <c r="D19" s="100" t="s">
        <v>105</v>
      </c>
      <c r="E19" s="100" t="s">
        <v>8</v>
      </c>
      <c r="F19" s="100"/>
      <c r="G19" s="100"/>
      <c r="H19" s="100"/>
      <c r="I19" s="101">
        <f>I20</f>
        <v>14655.2</v>
      </c>
      <c r="J19" s="101">
        <f t="shared" ref="J19" si="4">J20</f>
        <v>4460.1000000000004</v>
      </c>
      <c r="K19" s="111">
        <f t="shared" si="0"/>
        <v>30.433566242698838</v>
      </c>
    </row>
    <row r="20" spans="1:11" ht="36" customHeight="1" x14ac:dyDescent="0.2">
      <c r="A20" s="102" t="s">
        <v>111</v>
      </c>
      <c r="B20" s="100" t="s">
        <v>105</v>
      </c>
      <c r="C20" s="100" t="s">
        <v>118</v>
      </c>
      <c r="D20" s="100" t="s">
        <v>105</v>
      </c>
      <c r="E20" s="100" t="s">
        <v>8</v>
      </c>
      <c r="F20" s="100" t="s">
        <v>105</v>
      </c>
      <c r="G20" s="100"/>
      <c r="H20" s="100"/>
      <c r="I20" s="101">
        <f>I21+I24+I32+I35+I41+I44+I47+I53+I38+I50</f>
        <v>14655.2</v>
      </c>
      <c r="J20" s="101">
        <f>J21+J24+J32+J35+J41+J44+J47+J53+J38+J50</f>
        <v>4460.1000000000004</v>
      </c>
      <c r="K20" s="111">
        <f t="shared" si="0"/>
        <v>30.433566242698838</v>
      </c>
    </row>
    <row r="21" spans="1:11" ht="28.5" customHeight="1" x14ac:dyDescent="0.2">
      <c r="A21" s="102" t="s">
        <v>121</v>
      </c>
      <c r="B21" s="100" t="s">
        <v>105</v>
      </c>
      <c r="C21" s="100" t="s">
        <v>118</v>
      </c>
      <c r="D21" s="100" t="s">
        <v>105</v>
      </c>
      <c r="E21" s="100" t="s">
        <v>8</v>
      </c>
      <c r="F21" s="100" t="s">
        <v>105</v>
      </c>
      <c r="G21" s="100" t="s">
        <v>120</v>
      </c>
      <c r="H21" s="100"/>
      <c r="I21" s="101">
        <f>I22</f>
        <v>11829.5</v>
      </c>
      <c r="J21" s="101">
        <f t="shared" ref="J21:J22" si="5">J22</f>
        <v>3283.3</v>
      </c>
      <c r="K21" s="111">
        <f t="shared" si="0"/>
        <v>27.75518830043535</v>
      </c>
    </row>
    <row r="22" spans="1:11" ht="65.25" customHeight="1" x14ac:dyDescent="0.2">
      <c r="A22" s="102" t="s">
        <v>115</v>
      </c>
      <c r="B22" s="100" t="s">
        <v>105</v>
      </c>
      <c r="C22" s="100" t="s">
        <v>118</v>
      </c>
      <c r="D22" s="100" t="s">
        <v>105</v>
      </c>
      <c r="E22" s="100" t="s">
        <v>8</v>
      </c>
      <c r="F22" s="100" t="s">
        <v>105</v>
      </c>
      <c r="G22" s="100" t="s">
        <v>120</v>
      </c>
      <c r="H22" s="100" t="s">
        <v>114</v>
      </c>
      <c r="I22" s="101">
        <f>I23</f>
        <v>11829.5</v>
      </c>
      <c r="J22" s="101">
        <f t="shared" si="5"/>
        <v>3283.3</v>
      </c>
      <c r="K22" s="111">
        <f t="shared" si="0"/>
        <v>27.75518830043535</v>
      </c>
    </row>
    <row r="23" spans="1:11" ht="27.75" customHeight="1" x14ac:dyDescent="0.2">
      <c r="A23" s="102" t="s">
        <v>117</v>
      </c>
      <c r="B23" s="100" t="s">
        <v>105</v>
      </c>
      <c r="C23" s="100" t="s">
        <v>118</v>
      </c>
      <c r="D23" s="100" t="s">
        <v>105</v>
      </c>
      <c r="E23" s="100" t="s">
        <v>8</v>
      </c>
      <c r="F23" s="100" t="s">
        <v>105</v>
      </c>
      <c r="G23" s="100" t="s">
        <v>120</v>
      </c>
      <c r="H23" s="100" t="s">
        <v>116</v>
      </c>
      <c r="I23" s="101">
        <f>'Приложение 2'!J22+'Приложение 2'!J426</f>
        <v>11829.5</v>
      </c>
      <c r="J23" s="101">
        <f>'Приложение 2'!K24+'Приложение 2'!K428</f>
        <v>3283.3</v>
      </c>
      <c r="K23" s="111">
        <f t="shared" si="0"/>
        <v>27.75518830043535</v>
      </c>
    </row>
    <row r="24" spans="1:11" ht="25.5" x14ac:dyDescent="0.2">
      <c r="A24" s="102" t="s">
        <v>123</v>
      </c>
      <c r="B24" s="100" t="s">
        <v>105</v>
      </c>
      <c r="C24" s="100" t="s">
        <v>118</v>
      </c>
      <c r="D24" s="100" t="s">
        <v>105</v>
      </c>
      <c r="E24" s="100" t="s">
        <v>8</v>
      </c>
      <c r="F24" s="100" t="s">
        <v>105</v>
      </c>
      <c r="G24" s="100" t="s">
        <v>122</v>
      </c>
      <c r="H24" s="100"/>
      <c r="I24" s="101">
        <f>I25+I27+I29</f>
        <v>1099.4000000000001</v>
      </c>
      <c r="J24" s="101">
        <f t="shared" ref="J24" si="6">J25+J27+J29</f>
        <v>484.1</v>
      </c>
      <c r="K24" s="111">
        <f t="shared" si="0"/>
        <v>44.033108968528282</v>
      </c>
    </row>
    <row r="25" spans="1:11" ht="63.75" customHeight="1" x14ac:dyDescent="0.2">
      <c r="A25" s="102" t="s">
        <v>115</v>
      </c>
      <c r="B25" s="100" t="s">
        <v>105</v>
      </c>
      <c r="C25" s="100" t="s">
        <v>118</v>
      </c>
      <c r="D25" s="100" t="s">
        <v>105</v>
      </c>
      <c r="E25" s="100" t="s">
        <v>8</v>
      </c>
      <c r="F25" s="100" t="s">
        <v>105</v>
      </c>
      <c r="G25" s="100" t="s">
        <v>122</v>
      </c>
      <c r="H25" s="100" t="s">
        <v>114</v>
      </c>
      <c r="I25" s="101">
        <f>I26</f>
        <v>268.2</v>
      </c>
      <c r="J25" s="101">
        <f t="shared" ref="J25" si="7">J26</f>
        <v>38.1</v>
      </c>
      <c r="K25" s="111">
        <f t="shared" si="0"/>
        <v>14.205816554809845</v>
      </c>
    </row>
    <row r="26" spans="1:11" ht="27" customHeight="1" x14ac:dyDescent="0.2">
      <c r="A26" s="102" t="s">
        <v>117</v>
      </c>
      <c r="B26" s="100" t="s">
        <v>105</v>
      </c>
      <c r="C26" s="100" t="s">
        <v>118</v>
      </c>
      <c r="D26" s="100" t="s">
        <v>105</v>
      </c>
      <c r="E26" s="100" t="s">
        <v>8</v>
      </c>
      <c r="F26" s="100" t="s">
        <v>105</v>
      </c>
      <c r="G26" s="100" t="s">
        <v>122</v>
      </c>
      <c r="H26" s="100" t="s">
        <v>116</v>
      </c>
      <c r="I26" s="101">
        <v>268.2</v>
      </c>
      <c r="J26" s="101">
        <f>'Приложение 2'!K27+'Приложение 2'!K431</f>
        <v>38.1</v>
      </c>
      <c r="K26" s="111">
        <f t="shared" si="0"/>
        <v>14.205816554809845</v>
      </c>
    </row>
    <row r="27" spans="1:11" ht="25.5" x14ac:dyDescent="0.2">
      <c r="A27" s="99" t="s">
        <v>126</v>
      </c>
      <c r="B27" s="100" t="s">
        <v>105</v>
      </c>
      <c r="C27" s="100" t="s">
        <v>118</v>
      </c>
      <c r="D27" s="100" t="s">
        <v>105</v>
      </c>
      <c r="E27" s="100" t="s">
        <v>8</v>
      </c>
      <c r="F27" s="100" t="s">
        <v>105</v>
      </c>
      <c r="G27" s="100" t="s">
        <v>122</v>
      </c>
      <c r="H27" s="100" t="s">
        <v>124</v>
      </c>
      <c r="I27" s="101">
        <f>I28</f>
        <v>380.8</v>
      </c>
      <c r="J27" s="101">
        <f t="shared" ref="J27" si="8">J28</f>
        <v>446</v>
      </c>
      <c r="K27" s="111">
        <f t="shared" si="0"/>
        <v>117.1218487394958</v>
      </c>
    </row>
    <row r="28" spans="1:11" ht="38.25" x14ac:dyDescent="0.2">
      <c r="A28" s="99" t="s">
        <v>127</v>
      </c>
      <c r="B28" s="100" t="s">
        <v>105</v>
      </c>
      <c r="C28" s="100" t="s">
        <v>118</v>
      </c>
      <c r="D28" s="100" t="s">
        <v>105</v>
      </c>
      <c r="E28" s="100" t="s">
        <v>8</v>
      </c>
      <c r="F28" s="100" t="s">
        <v>105</v>
      </c>
      <c r="G28" s="100" t="s">
        <v>122</v>
      </c>
      <c r="H28" s="100" t="s">
        <v>125</v>
      </c>
      <c r="I28" s="101">
        <v>380.8</v>
      </c>
      <c r="J28" s="101">
        <f>'Приложение 2'!K29+'Приложение 2'!K433</f>
        <v>446</v>
      </c>
      <c r="K28" s="111">
        <f t="shared" si="0"/>
        <v>117.1218487394958</v>
      </c>
    </row>
    <row r="29" spans="1:11" x14ac:dyDescent="0.2">
      <c r="A29" s="99" t="s">
        <v>132</v>
      </c>
      <c r="B29" s="100" t="s">
        <v>105</v>
      </c>
      <c r="C29" s="100" t="s">
        <v>118</v>
      </c>
      <c r="D29" s="100" t="s">
        <v>105</v>
      </c>
      <c r="E29" s="100" t="s">
        <v>8</v>
      </c>
      <c r="F29" s="100" t="s">
        <v>105</v>
      </c>
      <c r="G29" s="100" t="s">
        <v>122</v>
      </c>
      <c r="H29" s="100" t="s">
        <v>130</v>
      </c>
      <c r="I29" s="101">
        <f>I31+I30</f>
        <v>450.4</v>
      </c>
      <c r="J29" s="101">
        <f>J31+J30</f>
        <v>0</v>
      </c>
      <c r="K29" s="111">
        <f t="shared" si="0"/>
        <v>0</v>
      </c>
    </row>
    <row r="30" spans="1:11" x14ac:dyDescent="0.2">
      <c r="A30" s="99" t="s">
        <v>451</v>
      </c>
      <c r="B30" s="100" t="s">
        <v>105</v>
      </c>
      <c r="C30" s="100" t="s">
        <v>118</v>
      </c>
      <c r="D30" s="100" t="s">
        <v>105</v>
      </c>
      <c r="E30" s="100" t="s">
        <v>8</v>
      </c>
      <c r="F30" s="100" t="s">
        <v>105</v>
      </c>
      <c r="G30" s="100" t="s">
        <v>122</v>
      </c>
      <c r="H30" s="100" t="s">
        <v>452</v>
      </c>
      <c r="I30" s="101">
        <f>I31</f>
        <v>225.2</v>
      </c>
      <c r="J30" s="101">
        <f>'Приложение 2'!K31+'Приложение 2'!K435</f>
        <v>0</v>
      </c>
      <c r="K30" s="111">
        <f t="shared" ref="K30" si="9">J30/I30*100</f>
        <v>0</v>
      </c>
    </row>
    <row r="31" spans="1:11" x14ac:dyDescent="0.2">
      <c r="A31" s="99" t="s">
        <v>133</v>
      </c>
      <c r="B31" s="100" t="s">
        <v>105</v>
      </c>
      <c r="C31" s="100" t="s">
        <v>118</v>
      </c>
      <c r="D31" s="100" t="s">
        <v>105</v>
      </c>
      <c r="E31" s="100" t="s">
        <v>8</v>
      </c>
      <c r="F31" s="100" t="s">
        <v>105</v>
      </c>
      <c r="G31" s="100" t="s">
        <v>122</v>
      </c>
      <c r="H31" s="100" t="s">
        <v>131</v>
      </c>
      <c r="I31" s="101">
        <f>'Приложение 2'!J32+'Приложение 2'!J436</f>
        <v>225.2</v>
      </c>
      <c r="J31" s="101">
        <v>0</v>
      </c>
      <c r="K31" s="111">
        <f t="shared" si="0"/>
        <v>0</v>
      </c>
    </row>
    <row r="32" spans="1:11" ht="51" customHeight="1" x14ac:dyDescent="0.2">
      <c r="A32" s="102" t="s">
        <v>135</v>
      </c>
      <c r="B32" s="100" t="s">
        <v>105</v>
      </c>
      <c r="C32" s="100" t="s">
        <v>118</v>
      </c>
      <c r="D32" s="100" t="s">
        <v>105</v>
      </c>
      <c r="E32" s="100" t="s">
        <v>8</v>
      </c>
      <c r="F32" s="100" t="s">
        <v>105</v>
      </c>
      <c r="G32" s="100" t="s">
        <v>134</v>
      </c>
      <c r="H32" s="100"/>
      <c r="I32" s="101">
        <f>I33</f>
        <v>139.5</v>
      </c>
      <c r="J32" s="101">
        <f t="shared" ref="J32:J33" si="10">J33</f>
        <v>30.9</v>
      </c>
      <c r="K32" s="111">
        <f t="shared" si="0"/>
        <v>22.1505376344086</v>
      </c>
    </row>
    <row r="33" spans="1:11" ht="63" customHeight="1" x14ac:dyDescent="0.2">
      <c r="A33" s="102" t="s">
        <v>115</v>
      </c>
      <c r="B33" s="100" t="s">
        <v>105</v>
      </c>
      <c r="C33" s="100" t="s">
        <v>118</v>
      </c>
      <c r="D33" s="100" t="s">
        <v>105</v>
      </c>
      <c r="E33" s="100" t="s">
        <v>8</v>
      </c>
      <c r="F33" s="100" t="s">
        <v>105</v>
      </c>
      <c r="G33" s="100" t="s">
        <v>134</v>
      </c>
      <c r="H33" s="100" t="s">
        <v>114</v>
      </c>
      <c r="I33" s="101">
        <f>I34</f>
        <v>139.5</v>
      </c>
      <c r="J33" s="101">
        <f t="shared" si="10"/>
        <v>30.9</v>
      </c>
      <c r="K33" s="111">
        <f t="shared" si="0"/>
        <v>22.1505376344086</v>
      </c>
    </row>
    <row r="34" spans="1:11" ht="21" customHeight="1" x14ac:dyDescent="0.2">
      <c r="A34" s="102" t="s">
        <v>117</v>
      </c>
      <c r="B34" s="100" t="s">
        <v>105</v>
      </c>
      <c r="C34" s="100" t="s">
        <v>118</v>
      </c>
      <c r="D34" s="100" t="s">
        <v>105</v>
      </c>
      <c r="E34" s="100" t="s">
        <v>8</v>
      </c>
      <c r="F34" s="100" t="s">
        <v>105</v>
      </c>
      <c r="G34" s="100" t="s">
        <v>134</v>
      </c>
      <c r="H34" s="100" t="s">
        <v>116</v>
      </c>
      <c r="I34" s="101">
        <f>'Приложение 2'!J35</f>
        <v>139.5</v>
      </c>
      <c r="J34" s="101">
        <f>'Приложение 2'!K35</f>
        <v>30.9</v>
      </c>
      <c r="K34" s="111">
        <f t="shared" si="0"/>
        <v>22.1505376344086</v>
      </c>
    </row>
    <row r="35" spans="1:11" ht="114" customHeight="1" x14ac:dyDescent="0.2">
      <c r="A35" s="102" t="s">
        <v>137</v>
      </c>
      <c r="B35" s="100" t="s">
        <v>105</v>
      </c>
      <c r="C35" s="100" t="s">
        <v>118</v>
      </c>
      <c r="D35" s="100" t="s">
        <v>105</v>
      </c>
      <c r="E35" s="100" t="s">
        <v>8</v>
      </c>
      <c r="F35" s="100" t="s">
        <v>105</v>
      </c>
      <c r="G35" s="100" t="s">
        <v>136</v>
      </c>
      <c r="H35" s="100"/>
      <c r="I35" s="101">
        <f>I36</f>
        <v>187</v>
      </c>
      <c r="J35" s="101">
        <f t="shared" ref="J35:J36" si="11">J36</f>
        <v>0</v>
      </c>
      <c r="K35" s="111">
        <f t="shared" si="0"/>
        <v>0</v>
      </c>
    </row>
    <row r="36" spans="1:11" ht="63" customHeight="1" x14ac:dyDescent="0.2">
      <c r="A36" s="102" t="s">
        <v>115</v>
      </c>
      <c r="B36" s="100" t="s">
        <v>105</v>
      </c>
      <c r="C36" s="100" t="s">
        <v>118</v>
      </c>
      <c r="D36" s="100" t="s">
        <v>105</v>
      </c>
      <c r="E36" s="100" t="s">
        <v>8</v>
      </c>
      <c r="F36" s="100" t="s">
        <v>105</v>
      </c>
      <c r="G36" s="100" t="s">
        <v>136</v>
      </c>
      <c r="H36" s="100" t="s">
        <v>114</v>
      </c>
      <c r="I36" s="101">
        <f>I37</f>
        <v>187</v>
      </c>
      <c r="J36" s="101">
        <f t="shared" si="11"/>
        <v>0</v>
      </c>
      <c r="K36" s="111">
        <f t="shared" si="0"/>
        <v>0</v>
      </c>
    </row>
    <row r="37" spans="1:11" ht="22.5" customHeight="1" x14ac:dyDescent="0.2">
      <c r="A37" s="102" t="s">
        <v>117</v>
      </c>
      <c r="B37" s="100" t="s">
        <v>105</v>
      </c>
      <c r="C37" s="100" t="s">
        <v>118</v>
      </c>
      <c r="D37" s="100" t="s">
        <v>105</v>
      </c>
      <c r="E37" s="100" t="s">
        <v>8</v>
      </c>
      <c r="F37" s="100" t="s">
        <v>105</v>
      </c>
      <c r="G37" s="100" t="s">
        <v>136</v>
      </c>
      <c r="H37" s="100" t="s">
        <v>116</v>
      </c>
      <c r="I37" s="101">
        <f>'Приложение 2'!J38</f>
        <v>187</v>
      </c>
      <c r="J37" s="101">
        <f>'Приложение 2'!K38</f>
        <v>0</v>
      </c>
      <c r="K37" s="111">
        <f t="shared" si="0"/>
        <v>0</v>
      </c>
    </row>
    <row r="38" spans="1:11" ht="99" customHeight="1" x14ac:dyDescent="0.2">
      <c r="A38" s="102" t="s">
        <v>139</v>
      </c>
      <c r="B38" s="100" t="s">
        <v>105</v>
      </c>
      <c r="C38" s="100" t="s">
        <v>118</v>
      </c>
      <c r="D38" s="100" t="s">
        <v>105</v>
      </c>
      <c r="E38" s="100" t="s">
        <v>8</v>
      </c>
      <c r="F38" s="100" t="s">
        <v>105</v>
      </c>
      <c r="G38" s="100" t="s">
        <v>138</v>
      </c>
      <c r="H38" s="100"/>
      <c r="I38" s="101">
        <f>I39</f>
        <v>2.7</v>
      </c>
      <c r="J38" s="101">
        <f t="shared" ref="J38:J39" si="12">J39</f>
        <v>2.4</v>
      </c>
      <c r="K38" s="111">
        <f t="shared" si="0"/>
        <v>88.888888888888886</v>
      </c>
    </row>
    <row r="39" spans="1:11" ht="27" customHeight="1" x14ac:dyDescent="0.2">
      <c r="A39" s="99" t="s">
        <v>126</v>
      </c>
      <c r="B39" s="100" t="s">
        <v>105</v>
      </c>
      <c r="C39" s="100" t="s">
        <v>118</v>
      </c>
      <c r="D39" s="100" t="s">
        <v>105</v>
      </c>
      <c r="E39" s="100" t="s">
        <v>8</v>
      </c>
      <c r="F39" s="100" t="s">
        <v>105</v>
      </c>
      <c r="G39" s="100" t="s">
        <v>138</v>
      </c>
      <c r="H39" s="100" t="s">
        <v>124</v>
      </c>
      <c r="I39" s="101">
        <f>I40</f>
        <v>2.7</v>
      </c>
      <c r="J39" s="101">
        <f t="shared" si="12"/>
        <v>2.4</v>
      </c>
      <c r="K39" s="111">
        <f t="shared" si="0"/>
        <v>88.888888888888886</v>
      </c>
    </row>
    <row r="40" spans="1:11" ht="28.5" customHeight="1" x14ac:dyDescent="0.2">
      <c r="A40" s="99" t="s">
        <v>127</v>
      </c>
      <c r="B40" s="100" t="s">
        <v>105</v>
      </c>
      <c r="C40" s="100" t="s">
        <v>118</v>
      </c>
      <c r="D40" s="100" t="s">
        <v>105</v>
      </c>
      <c r="E40" s="100" t="s">
        <v>8</v>
      </c>
      <c r="F40" s="100" t="s">
        <v>105</v>
      </c>
      <c r="G40" s="100" t="s">
        <v>138</v>
      </c>
      <c r="H40" s="100" t="s">
        <v>125</v>
      </c>
      <c r="I40" s="101">
        <f>'Приложение 2'!J41</f>
        <v>2.7</v>
      </c>
      <c r="J40" s="101">
        <f>'Приложение 2'!K41</f>
        <v>2.4</v>
      </c>
      <c r="K40" s="111">
        <f t="shared" si="0"/>
        <v>88.888888888888886</v>
      </c>
    </row>
    <row r="41" spans="1:11" ht="77.25" customHeight="1" x14ac:dyDescent="0.2">
      <c r="A41" s="102" t="s">
        <v>141</v>
      </c>
      <c r="B41" s="100" t="s">
        <v>105</v>
      </c>
      <c r="C41" s="100" t="s">
        <v>118</v>
      </c>
      <c r="D41" s="100" t="s">
        <v>105</v>
      </c>
      <c r="E41" s="100" t="s">
        <v>8</v>
      </c>
      <c r="F41" s="100" t="s">
        <v>105</v>
      </c>
      <c r="G41" s="100" t="s">
        <v>140</v>
      </c>
      <c r="H41" s="100"/>
      <c r="I41" s="101">
        <f>I42</f>
        <v>92</v>
      </c>
      <c r="J41" s="101">
        <f t="shared" ref="J41:J42" si="13">J42</f>
        <v>15.3</v>
      </c>
      <c r="K41" s="111">
        <f t="shared" si="0"/>
        <v>16.630434782608695</v>
      </c>
    </row>
    <row r="42" spans="1:11" ht="64.5" customHeight="1" x14ac:dyDescent="0.2">
      <c r="A42" s="102" t="s">
        <v>115</v>
      </c>
      <c r="B42" s="100" t="s">
        <v>105</v>
      </c>
      <c r="C42" s="100" t="s">
        <v>118</v>
      </c>
      <c r="D42" s="100" t="s">
        <v>105</v>
      </c>
      <c r="E42" s="100" t="s">
        <v>8</v>
      </c>
      <c r="F42" s="100" t="s">
        <v>105</v>
      </c>
      <c r="G42" s="100" t="s">
        <v>140</v>
      </c>
      <c r="H42" s="100" t="s">
        <v>114</v>
      </c>
      <c r="I42" s="101">
        <f>I43</f>
        <v>92</v>
      </c>
      <c r="J42" s="101">
        <f t="shared" si="13"/>
        <v>15.3</v>
      </c>
      <c r="K42" s="111">
        <f t="shared" si="0"/>
        <v>16.630434782608695</v>
      </c>
    </row>
    <row r="43" spans="1:11" ht="24.75" customHeight="1" x14ac:dyDescent="0.2">
      <c r="A43" s="102" t="s">
        <v>117</v>
      </c>
      <c r="B43" s="100" t="s">
        <v>105</v>
      </c>
      <c r="C43" s="100" t="s">
        <v>118</v>
      </c>
      <c r="D43" s="100" t="s">
        <v>105</v>
      </c>
      <c r="E43" s="100" t="s">
        <v>8</v>
      </c>
      <c r="F43" s="100" t="s">
        <v>105</v>
      </c>
      <c r="G43" s="100" t="s">
        <v>140</v>
      </c>
      <c r="H43" s="100" t="s">
        <v>116</v>
      </c>
      <c r="I43" s="101">
        <f>'Приложение 2'!J44</f>
        <v>92</v>
      </c>
      <c r="J43" s="101">
        <f>'Приложение 2'!K44</f>
        <v>15.3</v>
      </c>
      <c r="K43" s="111">
        <f t="shared" si="0"/>
        <v>16.630434782608695</v>
      </c>
    </row>
    <row r="44" spans="1:11" ht="87" customHeight="1" x14ac:dyDescent="0.2">
      <c r="A44" s="102" t="s">
        <v>143</v>
      </c>
      <c r="B44" s="100" t="s">
        <v>105</v>
      </c>
      <c r="C44" s="100" t="s">
        <v>118</v>
      </c>
      <c r="D44" s="100" t="s">
        <v>105</v>
      </c>
      <c r="E44" s="100" t="s">
        <v>8</v>
      </c>
      <c r="F44" s="100" t="s">
        <v>105</v>
      </c>
      <c r="G44" s="100" t="s">
        <v>142</v>
      </c>
      <c r="H44" s="100"/>
      <c r="I44" s="101">
        <f>I45</f>
        <v>167.4</v>
      </c>
      <c r="J44" s="101">
        <f t="shared" ref="J44:J45" si="14">J45</f>
        <v>0</v>
      </c>
      <c r="K44" s="111">
        <f t="shared" si="0"/>
        <v>0</v>
      </c>
    </row>
    <row r="45" spans="1:11" ht="67.5" customHeight="1" x14ac:dyDescent="0.2">
      <c r="A45" s="102" t="s">
        <v>115</v>
      </c>
      <c r="B45" s="100" t="s">
        <v>105</v>
      </c>
      <c r="C45" s="100" t="s">
        <v>118</v>
      </c>
      <c r="D45" s="100" t="s">
        <v>105</v>
      </c>
      <c r="E45" s="100" t="s">
        <v>8</v>
      </c>
      <c r="F45" s="100" t="s">
        <v>105</v>
      </c>
      <c r="G45" s="100" t="s">
        <v>142</v>
      </c>
      <c r="H45" s="100" t="s">
        <v>114</v>
      </c>
      <c r="I45" s="101">
        <f>I46</f>
        <v>167.4</v>
      </c>
      <c r="J45" s="101">
        <f t="shared" si="14"/>
        <v>0</v>
      </c>
      <c r="K45" s="111">
        <f t="shared" si="0"/>
        <v>0</v>
      </c>
    </row>
    <row r="46" spans="1:11" ht="30.75" customHeight="1" x14ac:dyDescent="0.2">
      <c r="A46" s="102" t="s">
        <v>117</v>
      </c>
      <c r="B46" s="100" t="s">
        <v>105</v>
      </c>
      <c r="C46" s="100" t="s">
        <v>118</v>
      </c>
      <c r="D46" s="100" t="s">
        <v>105</v>
      </c>
      <c r="E46" s="100" t="s">
        <v>8</v>
      </c>
      <c r="F46" s="100" t="s">
        <v>105</v>
      </c>
      <c r="G46" s="100" t="s">
        <v>142</v>
      </c>
      <c r="H46" s="100" t="s">
        <v>116</v>
      </c>
      <c r="I46" s="101">
        <f>'Приложение 2'!J47</f>
        <v>167.4</v>
      </c>
      <c r="J46" s="101">
        <f>'Приложение 2'!K47</f>
        <v>0</v>
      </c>
      <c r="K46" s="111">
        <f t="shared" si="0"/>
        <v>0</v>
      </c>
    </row>
    <row r="47" spans="1:11" ht="94.5" customHeight="1" x14ac:dyDescent="0.2">
      <c r="A47" s="102" t="s">
        <v>559</v>
      </c>
      <c r="B47" s="100" t="s">
        <v>105</v>
      </c>
      <c r="C47" s="100" t="s">
        <v>118</v>
      </c>
      <c r="D47" s="100" t="s">
        <v>105</v>
      </c>
      <c r="E47" s="100" t="s">
        <v>8</v>
      </c>
      <c r="F47" s="100" t="s">
        <v>105</v>
      </c>
      <c r="G47" s="100" t="s">
        <v>560</v>
      </c>
      <c r="H47" s="100"/>
      <c r="I47" s="101">
        <f t="shared" ref="I47:K48" si="15">I48</f>
        <v>11.5</v>
      </c>
      <c r="J47" s="101">
        <f t="shared" si="15"/>
        <v>0</v>
      </c>
      <c r="K47" s="111">
        <f t="shared" si="15"/>
        <v>0</v>
      </c>
    </row>
    <row r="48" spans="1:11" ht="65.25" customHeight="1" x14ac:dyDescent="0.2">
      <c r="A48" s="102" t="s">
        <v>115</v>
      </c>
      <c r="B48" s="100" t="s">
        <v>105</v>
      </c>
      <c r="C48" s="100" t="s">
        <v>118</v>
      </c>
      <c r="D48" s="100" t="s">
        <v>105</v>
      </c>
      <c r="E48" s="100" t="s">
        <v>8</v>
      </c>
      <c r="F48" s="100" t="s">
        <v>105</v>
      </c>
      <c r="G48" s="100" t="s">
        <v>560</v>
      </c>
      <c r="H48" s="100" t="s">
        <v>114</v>
      </c>
      <c r="I48" s="101">
        <f t="shared" si="15"/>
        <v>11.5</v>
      </c>
      <c r="J48" s="101">
        <f t="shared" si="15"/>
        <v>0</v>
      </c>
      <c r="K48" s="111">
        <f t="shared" si="15"/>
        <v>0</v>
      </c>
    </row>
    <row r="49" spans="1:12" ht="30.75" customHeight="1" x14ac:dyDescent="0.2">
      <c r="A49" s="102" t="s">
        <v>117</v>
      </c>
      <c r="B49" s="100" t="s">
        <v>105</v>
      </c>
      <c r="C49" s="100" t="s">
        <v>118</v>
      </c>
      <c r="D49" s="100" t="s">
        <v>105</v>
      </c>
      <c r="E49" s="100" t="s">
        <v>8</v>
      </c>
      <c r="F49" s="100" t="s">
        <v>105</v>
      </c>
      <c r="G49" s="100" t="s">
        <v>560</v>
      </c>
      <c r="H49" s="100" t="s">
        <v>116</v>
      </c>
      <c r="I49" s="101">
        <f>'Приложение 2'!J50</f>
        <v>11.5</v>
      </c>
      <c r="J49" s="101">
        <f>'Приложение 2'!K50</f>
        <v>0</v>
      </c>
      <c r="K49" s="111">
        <f>K53</f>
        <v>0</v>
      </c>
    </row>
    <row r="50" spans="1:12" ht="39" customHeight="1" x14ac:dyDescent="0.2">
      <c r="A50" s="102" t="s">
        <v>454</v>
      </c>
      <c r="B50" s="100" t="s">
        <v>105</v>
      </c>
      <c r="C50" s="100" t="s">
        <v>118</v>
      </c>
      <c r="D50" s="100" t="s">
        <v>105</v>
      </c>
      <c r="E50" s="100" t="s">
        <v>8</v>
      </c>
      <c r="F50" s="100" t="s">
        <v>105</v>
      </c>
      <c r="G50" s="100" t="s">
        <v>453</v>
      </c>
      <c r="H50" s="100"/>
      <c r="I50" s="101">
        <f>I51</f>
        <v>1081.5999999999999</v>
      </c>
      <c r="J50" s="101">
        <f>J51</f>
        <v>644.1</v>
      </c>
      <c r="K50" s="111">
        <f>J50/I50*100</f>
        <v>59.550665680473379</v>
      </c>
    </row>
    <row r="51" spans="1:12" ht="68.25" customHeight="1" x14ac:dyDescent="0.2">
      <c r="A51" s="102" t="s">
        <v>115</v>
      </c>
      <c r="B51" s="100" t="s">
        <v>105</v>
      </c>
      <c r="C51" s="100" t="s">
        <v>118</v>
      </c>
      <c r="D51" s="100" t="s">
        <v>105</v>
      </c>
      <c r="E51" s="100" t="s">
        <v>8</v>
      </c>
      <c r="F51" s="100" t="s">
        <v>105</v>
      </c>
      <c r="G51" s="100" t="s">
        <v>453</v>
      </c>
      <c r="H51" s="100" t="s">
        <v>114</v>
      </c>
      <c r="I51" s="101">
        <f>I52</f>
        <v>1081.5999999999999</v>
      </c>
      <c r="J51" s="101">
        <f>J52</f>
        <v>644.1</v>
      </c>
      <c r="K51" s="111">
        <f>J51/I51*100</f>
        <v>59.550665680473379</v>
      </c>
    </row>
    <row r="52" spans="1:12" ht="30.75" customHeight="1" x14ac:dyDescent="0.2">
      <c r="A52" s="102" t="s">
        <v>117</v>
      </c>
      <c r="B52" s="100" t="s">
        <v>105</v>
      </c>
      <c r="C52" s="100" t="s">
        <v>118</v>
      </c>
      <c r="D52" s="100" t="s">
        <v>105</v>
      </c>
      <c r="E52" s="100" t="s">
        <v>8</v>
      </c>
      <c r="F52" s="100" t="s">
        <v>105</v>
      </c>
      <c r="G52" s="100" t="s">
        <v>453</v>
      </c>
      <c r="H52" s="100" t="s">
        <v>116</v>
      </c>
      <c r="I52" s="101">
        <f>'Приложение 2'!J53</f>
        <v>1081.5999999999999</v>
      </c>
      <c r="J52" s="101">
        <f>'Приложение 2'!K53</f>
        <v>644.1</v>
      </c>
      <c r="K52" s="111">
        <f>J52/I52*100</f>
        <v>59.550665680473379</v>
      </c>
    </row>
    <row r="53" spans="1:12" ht="81.75" customHeight="1" x14ac:dyDescent="0.2">
      <c r="A53" s="102" t="s">
        <v>145</v>
      </c>
      <c r="B53" s="100" t="s">
        <v>105</v>
      </c>
      <c r="C53" s="100" t="s">
        <v>118</v>
      </c>
      <c r="D53" s="100" t="s">
        <v>105</v>
      </c>
      <c r="E53" s="100" t="s">
        <v>8</v>
      </c>
      <c r="F53" s="100" t="s">
        <v>105</v>
      </c>
      <c r="G53" s="100" t="s">
        <v>561</v>
      </c>
      <c r="H53" s="100"/>
      <c r="I53" s="101">
        <f>I54</f>
        <v>44.6</v>
      </c>
      <c r="J53" s="101">
        <f t="shared" ref="J53:J54" si="16">J54</f>
        <v>0</v>
      </c>
      <c r="K53" s="111">
        <f t="shared" si="0"/>
        <v>0</v>
      </c>
    </row>
    <row r="54" spans="1:12" ht="62.25" customHeight="1" x14ac:dyDescent="0.2">
      <c r="A54" s="102" t="s">
        <v>115</v>
      </c>
      <c r="B54" s="100" t="s">
        <v>105</v>
      </c>
      <c r="C54" s="100" t="s">
        <v>118</v>
      </c>
      <c r="D54" s="100" t="s">
        <v>105</v>
      </c>
      <c r="E54" s="100" t="s">
        <v>8</v>
      </c>
      <c r="F54" s="100" t="s">
        <v>105</v>
      </c>
      <c r="G54" s="100" t="s">
        <v>561</v>
      </c>
      <c r="H54" s="100" t="s">
        <v>114</v>
      </c>
      <c r="I54" s="101">
        <f>I55</f>
        <v>44.6</v>
      </c>
      <c r="J54" s="101">
        <f t="shared" si="16"/>
        <v>0</v>
      </c>
      <c r="K54" s="111">
        <f t="shared" si="0"/>
        <v>0</v>
      </c>
    </row>
    <row r="55" spans="1:12" ht="23.25" customHeight="1" x14ac:dyDescent="0.2">
      <c r="A55" s="102" t="s">
        <v>117</v>
      </c>
      <c r="B55" s="100" t="s">
        <v>105</v>
      </c>
      <c r="C55" s="100" t="s">
        <v>118</v>
      </c>
      <c r="D55" s="100" t="s">
        <v>105</v>
      </c>
      <c r="E55" s="100" t="s">
        <v>8</v>
      </c>
      <c r="F55" s="100" t="s">
        <v>105</v>
      </c>
      <c r="G55" s="100" t="s">
        <v>561</v>
      </c>
      <c r="H55" s="100" t="s">
        <v>116</v>
      </c>
      <c r="I55" s="101">
        <f>'Приложение 2'!J56</f>
        <v>44.6</v>
      </c>
      <c r="J55" s="101">
        <f>'Приложение 2'!K56</f>
        <v>0</v>
      </c>
      <c r="K55" s="111">
        <f t="shared" si="0"/>
        <v>0</v>
      </c>
    </row>
    <row r="56" spans="1:12" ht="69" customHeight="1" x14ac:dyDescent="0.2">
      <c r="A56" s="102" t="s">
        <v>512</v>
      </c>
      <c r="B56" s="100" t="s">
        <v>105</v>
      </c>
      <c r="C56" s="100" t="s">
        <v>118</v>
      </c>
      <c r="D56" s="100" t="s">
        <v>513</v>
      </c>
      <c r="E56" s="100"/>
      <c r="F56" s="100"/>
      <c r="G56" s="100"/>
      <c r="H56" s="100"/>
      <c r="I56" s="101">
        <f>I57</f>
        <v>25</v>
      </c>
      <c r="J56" s="101">
        <f>J57</f>
        <v>0</v>
      </c>
      <c r="K56" s="111">
        <f t="shared" si="0"/>
        <v>0</v>
      </c>
      <c r="L56" s="116"/>
    </row>
    <row r="57" spans="1:12" ht="29.25" customHeight="1" x14ac:dyDescent="0.2">
      <c r="A57" s="98" t="s">
        <v>514</v>
      </c>
      <c r="B57" s="100" t="s">
        <v>105</v>
      </c>
      <c r="C57" s="100" t="s">
        <v>118</v>
      </c>
      <c r="D57" s="100" t="s">
        <v>513</v>
      </c>
      <c r="E57" s="100" t="s">
        <v>9</v>
      </c>
      <c r="F57" s="100"/>
      <c r="G57" s="100"/>
      <c r="H57" s="100"/>
      <c r="I57" s="101">
        <f t="shared" ref="I57:I60" si="17">I58</f>
        <v>25</v>
      </c>
      <c r="J57" s="101">
        <f t="shared" ref="J57:J60" si="18">J58</f>
        <v>0</v>
      </c>
      <c r="K57" s="111">
        <f t="shared" si="0"/>
        <v>0</v>
      </c>
      <c r="L57" s="116"/>
    </row>
    <row r="58" spans="1:12" ht="23.25" customHeight="1" x14ac:dyDescent="0.2">
      <c r="A58" s="102" t="s">
        <v>515</v>
      </c>
      <c r="B58" s="100" t="s">
        <v>105</v>
      </c>
      <c r="C58" s="100" t="s">
        <v>118</v>
      </c>
      <c r="D58" s="100" t="s">
        <v>513</v>
      </c>
      <c r="E58" s="100" t="s">
        <v>9</v>
      </c>
      <c r="F58" s="100" t="s">
        <v>118</v>
      </c>
      <c r="G58" s="100"/>
      <c r="H58" s="100"/>
      <c r="I58" s="101">
        <f t="shared" si="17"/>
        <v>25</v>
      </c>
      <c r="J58" s="101">
        <f t="shared" si="18"/>
        <v>0</v>
      </c>
      <c r="K58" s="111">
        <f t="shared" si="0"/>
        <v>0</v>
      </c>
      <c r="L58" s="116"/>
    </row>
    <row r="59" spans="1:12" ht="23.25" customHeight="1" x14ac:dyDescent="0.2">
      <c r="A59" s="102" t="s">
        <v>123</v>
      </c>
      <c r="B59" s="100" t="s">
        <v>105</v>
      </c>
      <c r="C59" s="100" t="s">
        <v>118</v>
      </c>
      <c r="D59" s="100" t="s">
        <v>513</v>
      </c>
      <c r="E59" s="100" t="s">
        <v>9</v>
      </c>
      <c r="F59" s="100" t="s">
        <v>118</v>
      </c>
      <c r="G59" s="100" t="s">
        <v>122</v>
      </c>
      <c r="H59" s="100"/>
      <c r="I59" s="101">
        <f t="shared" si="17"/>
        <v>25</v>
      </c>
      <c r="J59" s="101">
        <f t="shared" si="18"/>
        <v>0</v>
      </c>
      <c r="K59" s="111">
        <f t="shared" si="0"/>
        <v>0</v>
      </c>
      <c r="L59" s="116"/>
    </row>
    <row r="60" spans="1:12" ht="30" customHeight="1" x14ac:dyDescent="0.2">
      <c r="A60" s="99" t="s">
        <v>126</v>
      </c>
      <c r="B60" s="100" t="s">
        <v>105</v>
      </c>
      <c r="C60" s="100" t="s">
        <v>118</v>
      </c>
      <c r="D60" s="100" t="s">
        <v>513</v>
      </c>
      <c r="E60" s="100" t="s">
        <v>9</v>
      </c>
      <c r="F60" s="100" t="s">
        <v>118</v>
      </c>
      <c r="G60" s="100" t="s">
        <v>122</v>
      </c>
      <c r="H60" s="100" t="s">
        <v>124</v>
      </c>
      <c r="I60" s="101">
        <f t="shared" si="17"/>
        <v>25</v>
      </c>
      <c r="J60" s="101">
        <f t="shared" si="18"/>
        <v>0</v>
      </c>
      <c r="K60" s="111">
        <f t="shared" si="0"/>
        <v>0</v>
      </c>
      <c r="L60" s="116"/>
    </row>
    <row r="61" spans="1:12" ht="30" customHeight="1" x14ac:dyDescent="0.2">
      <c r="A61" s="99" t="s">
        <v>127</v>
      </c>
      <c r="B61" s="100" t="s">
        <v>105</v>
      </c>
      <c r="C61" s="100" t="s">
        <v>118</v>
      </c>
      <c r="D61" s="100" t="s">
        <v>513</v>
      </c>
      <c r="E61" s="100" t="s">
        <v>9</v>
      </c>
      <c r="F61" s="100" t="s">
        <v>118</v>
      </c>
      <c r="G61" s="100" t="s">
        <v>122</v>
      </c>
      <c r="H61" s="100" t="s">
        <v>125</v>
      </c>
      <c r="I61" s="101">
        <f>'Приложение 2'!J62</f>
        <v>25</v>
      </c>
      <c r="J61" s="101">
        <f>'Приложение 2'!K62</f>
        <v>0</v>
      </c>
      <c r="K61" s="111">
        <f t="shared" si="0"/>
        <v>0</v>
      </c>
      <c r="L61" s="116"/>
    </row>
    <row r="62" spans="1:12" ht="25.5" x14ac:dyDescent="0.2">
      <c r="A62" s="102" t="s">
        <v>152</v>
      </c>
      <c r="B62" s="100" t="s">
        <v>105</v>
      </c>
      <c r="C62" s="100" t="s">
        <v>118</v>
      </c>
      <c r="D62" s="100" t="s">
        <v>148</v>
      </c>
      <c r="E62" s="100" t="s">
        <v>149</v>
      </c>
      <c r="F62" s="100"/>
      <c r="G62" s="100"/>
      <c r="H62" s="100"/>
      <c r="I62" s="101">
        <f>I63</f>
        <v>29.599999999999998</v>
      </c>
      <c r="J62" s="101">
        <f t="shared" ref="J62" si="19">J63</f>
        <v>0</v>
      </c>
      <c r="K62" s="111">
        <f t="shared" si="0"/>
        <v>0</v>
      </c>
    </row>
    <row r="63" spans="1:12" ht="38.25" x14ac:dyDescent="0.2">
      <c r="A63" s="102" t="s">
        <v>153</v>
      </c>
      <c r="B63" s="100" t="s">
        <v>105</v>
      </c>
      <c r="C63" s="100" t="s">
        <v>118</v>
      </c>
      <c r="D63" s="100" t="s">
        <v>148</v>
      </c>
      <c r="E63" s="100" t="s">
        <v>8</v>
      </c>
      <c r="F63" s="100" t="s">
        <v>150</v>
      </c>
      <c r="G63" s="100"/>
      <c r="H63" s="100"/>
      <c r="I63" s="101">
        <f>I64+I67+I72</f>
        <v>29.599999999999998</v>
      </c>
      <c r="J63" s="101">
        <f>J64+J67+J72</f>
        <v>0</v>
      </c>
      <c r="K63" s="111">
        <f t="shared" si="0"/>
        <v>0</v>
      </c>
    </row>
    <row r="64" spans="1:12" ht="48.75" customHeight="1" x14ac:dyDescent="0.2">
      <c r="A64" s="102" t="s">
        <v>154</v>
      </c>
      <c r="B64" s="100" t="s">
        <v>105</v>
      </c>
      <c r="C64" s="100" t="s">
        <v>118</v>
      </c>
      <c r="D64" s="100" t="s">
        <v>148</v>
      </c>
      <c r="E64" s="100" t="s">
        <v>8</v>
      </c>
      <c r="F64" s="100" t="s">
        <v>150</v>
      </c>
      <c r="G64" s="100" t="s">
        <v>151</v>
      </c>
      <c r="H64" s="100"/>
      <c r="I64" s="101">
        <f>I65</f>
        <v>0.7</v>
      </c>
      <c r="J64" s="101">
        <f t="shared" ref="J64:J65" si="20">J65</f>
        <v>0</v>
      </c>
      <c r="K64" s="111">
        <f t="shared" si="0"/>
        <v>0</v>
      </c>
    </row>
    <row r="65" spans="1:11" ht="25.5" x14ac:dyDescent="0.2">
      <c r="A65" s="99" t="s">
        <v>126</v>
      </c>
      <c r="B65" s="100" t="s">
        <v>105</v>
      </c>
      <c r="C65" s="100" t="s">
        <v>118</v>
      </c>
      <c r="D65" s="100" t="s">
        <v>148</v>
      </c>
      <c r="E65" s="100" t="s">
        <v>8</v>
      </c>
      <c r="F65" s="100" t="s">
        <v>150</v>
      </c>
      <c r="G65" s="100" t="s">
        <v>151</v>
      </c>
      <c r="H65" s="100" t="s">
        <v>124</v>
      </c>
      <c r="I65" s="101">
        <f>I66</f>
        <v>0.7</v>
      </c>
      <c r="J65" s="101">
        <f t="shared" si="20"/>
        <v>0</v>
      </c>
      <c r="K65" s="111">
        <f t="shared" si="0"/>
        <v>0</v>
      </c>
    </row>
    <row r="66" spans="1:11" ht="38.25" x14ac:dyDescent="0.2">
      <c r="A66" s="99" t="s">
        <v>127</v>
      </c>
      <c r="B66" s="100" t="s">
        <v>105</v>
      </c>
      <c r="C66" s="100" t="s">
        <v>118</v>
      </c>
      <c r="D66" s="100" t="s">
        <v>148</v>
      </c>
      <c r="E66" s="100" t="s">
        <v>8</v>
      </c>
      <c r="F66" s="100" t="s">
        <v>150</v>
      </c>
      <c r="G66" s="100" t="s">
        <v>151</v>
      </c>
      <c r="H66" s="100" t="s">
        <v>125</v>
      </c>
      <c r="I66" s="101">
        <f>'Приложение 2'!J67</f>
        <v>0.7</v>
      </c>
      <c r="J66" s="101">
        <f>'Приложение 2'!K67</f>
        <v>0</v>
      </c>
      <c r="K66" s="111">
        <f t="shared" si="0"/>
        <v>0</v>
      </c>
    </row>
    <row r="67" spans="1:11" ht="102" customHeight="1" x14ac:dyDescent="0.2">
      <c r="A67" s="102" t="s">
        <v>147</v>
      </c>
      <c r="B67" s="100" t="s">
        <v>105</v>
      </c>
      <c r="C67" s="100" t="s">
        <v>118</v>
      </c>
      <c r="D67" s="100" t="s">
        <v>148</v>
      </c>
      <c r="E67" s="100" t="s">
        <v>8</v>
      </c>
      <c r="F67" s="100" t="s">
        <v>150</v>
      </c>
      <c r="G67" s="100" t="s">
        <v>146</v>
      </c>
      <c r="H67" s="100"/>
      <c r="I67" s="101">
        <f>I68+I70</f>
        <v>28.9</v>
      </c>
      <c r="J67" s="101">
        <f t="shared" ref="J67" si="21">J68+J70</f>
        <v>0</v>
      </c>
      <c r="K67" s="111">
        <f t="shared" si="0"/>
        <v>0</v>
      </c>
    </row>
    <row r="68" spans="1:11" ht="66.75" customHeight="1" x14ac:dyDescent="0.2">
      <c r="A68" s="102" t="s">
        <v>115</v>
      </c>
      <c r="B68" s="100" t="s">
        <v>105</v>
      </c>
      <c r="C68" s="100" t="s">
        <v>118</v>
      </c>
      <c r="D68" s="100" t="s">
        <v>148</v>
      </c>
      <c r="E68" s="100" t="s">
        <v>8</v>
      </c>
      <c r="F68" s="100" t="s">
        <v>150</v>
      </c>
      <c r="G68" s="100" t="s">
        <v>146</v>
      </c>
      <c r="H68" s="100" t="s">
        <v>114</v>
      </c>
      <c r="I68" s="101">
        <f>I69</f>
        <v>27</v>
      </c>
      <c r="J68" s="101">
        <f t="shared" ref="J68" si="22">J69</f>
        <v>0</v>
      </c>
      <c r="K68" s="111">
        <f t="shared" si="0"/>
        <v>0</v>
      </c>
    </row>
    <row r="69" spans="1:11" ht="24.75" customHeight="1" x14ac:dyDescent="0.2">
      <c r="A69" s="102" t="s">
        <v>117</v>
      </c>
      <c r="B69" s="100" t="s">
        <v>105</v>
      </c>
      <c r="C69" s="100" t="s">
        <v>118</v>
      </c>
      <c r="D69" s="100" t="s">
        <v>148</v>
      </c>
      <c r="E69" s="100" t="s">
        <v>8</v>
      </c>
      <c r="F69" s="100" t="s">
        <v>150</v>
      </c>
      <c r="G69" s="100" t="s">
        <v>146</v>
      </c>
      <c r="H69" s="100" t="s">
        <v>116</v>
      </c>
      <c r="I69" s="101">
        <f>'Приложение 2'!J70</f>
        <v>27</v>
      </c>
      <c r="J69" s="101">
        <f>'Приложение 2'!K70</f>
        <v>0</v>
      </c>
      <c r="K69" s="111">
        <f t="shared" si="0"/>
        <v>0</v>
      </c>
    </row>
    <row r="70" spans="1:11" ht="24.75" customHeight="1" x14ac:dyDescent="0.2">
      <c r="A70" s="99" t="s">
        <v>126</v>
      </c>
      <c r="B70" s="100" t="s">
        <v>105</v>
      </c>
      <c r="C70" s="100" t="s">
        <v>118</v>
      </c>
      <c r="D70" s="100" t="s">
        <v>148</v>
      </c>
      <c r="E70" s="100" t="s">
        <v>8</v>
      </c>
      <c r="F70" s="100" t="s">
        <v>150</v>
      </c>
      <c r="G70" s="100" t="s">
        <v>146</v>
      </c>
      <c r="H70" s="100" t="s">
        <v>124</v>
      </c>
      <c r="I70" s="101">
        <f>I71</f>
        <v>1.9</v>
      </c>
      <c r="J70" s="101">
        <f t="shared" ref="J70" si="23">J71</f>
        <v>0</v>
      </c>
      <c r="K70" s="111">
        <f t="shared" si="0"/>
        <v>0</v>
      </c>
    </row>
    <row r="71" spans="1:11" ht="29.25" customHeight="1" x14ac:dyDescent="0.2">
      <c r="A71" s="99" t="s">
        <v>127</v>
      </c>
      <c r="B71" s="100" t="s">
        <v>105</v>
      </c>
      <c r="C71" s="100" t="s">
        <v>118</v>
      </c>
      <c r="D71" s="100" t="s">
        <v>148</v>
      </c>
      <c r="E71" s="100" t="s">
        <v>8</v>
      </c>
      <c r="F71" s="100" t="s">
        <v>150</v>
      </c>
      <c r="G71" s="100" t="s">
        <v>146</v>
      </c>
      <c r="H71" s="100" t="s">
        <v>125</v>
      </c>
      <c r="I71" s="101">
        <f>'Приложение 2'!J72</f>
        <v>1.9</v>
      </c>
      <c r="J71" s="101">
        <f>'Приложение 2'!K72</f>
        <v>0</v>
      </c>
      <c r="K71" s="111">
        <f t="shared" si="0"/>
        <v>0</v>
      </c>
    </row>
    <row r="72" spans="1:11" ht="24.75" customHeight="1" x14ac:dyDescent="0.2">
      <c r="A72" s="102" t="s">
        <v>454</v>
      </c>
      <c r="B72" s="100" t="s">
        <v>105</v>
      </c>
      <c r="C72" s="100" t="s">
        <v>118</v>
      </c>
      <c r="D72" s="100" t="s">
        <v>148</v>
      </c>
      <c r="E72" s="100" t="s">
        <v>8</v>
      </c>
      <c r="F72" s="100" t="s">
        <v>150</v>
      </c>
      <c r="G72" s="100" t="s">
        <v>453</v>
      </c>
      <c r="H72" s="100"/>
      <c r="I72" s="101">
        <f>I73</f>
        <v>0</v>
      </c>
      <c r="J72" s="101">
        <f t="shared" ref="J72:J73" si="24">J73</f>
        <v>0</v>
      </c>
      <c r="K72" s="111">
        <v>0</v>
      </c>
    </row>
    <row r="73" spans="1:11" ht="24.75" customHeight="1" x14ac:dyDescent="0.2">
      <c r="A73" s="99" t="s">
        <v>126</v>
      </c>
      <c r="B73" s="100" t="s">
        <v>105</v>
      </c>
      <c r="C73" s="100" t="s">
        <v>118</v>
      </c>
      <c r="D73" s="100" t="s">
        <v>148</v>
      </c>
      <c r="E73" s="100" t="s">
        <v>8</v>
      </c>
      <c r="F73" s="100" t="s">
        <v>150</v>
      </c>
      <c r="G73" s="100" t="s">
        <v>453</v>
      </c>
      <c r="H73" s="100" t="s">
        <v>124</v>
      </c>
      <c r="I73" s="101">
        <f>I74</f>
        <v>0</v>
      </c>
      <c r="J73" s="101">
        <f t="shared" si="24"/>
        <v>0</v>
      </c>
      <c r="K73" s="111">
        <v>0</v>
      </c>
    </row>
    <row r="74" spans="1:11" ht="24.75" customHeight="1" x14ac:dyDescent="0.2">
      <c r="A74" s="99" t="s">
        <v>127</v>
      </c>
      <c r="B74" s="100" t="s">
        <v>105</v>
      </c>
      <c r="C74" s="100" t="s">
        <v>118</v>
      </c>
      <c r="D74" s="100" t="s">
        <v>148</v>
      </c>
      <c r="E74" s="100" t="s">
        <v>8</v>
      </c>
      <c r="F74" s="100" t="s">
        <v>150</v>
      </c>
      <c r="G74" s="100" t="s">
        <v>453</v>
      </c>
      <c r="H74" s="100" t="s">
        <v>125</v>
      </c>
      <c r="I74" s="101">
        <f>'Приложение 2'!J75</f>
        <v>0</v>
      </c>
      <c r="J74" s="101">
        <f>'Приложение 2'!K75</f>
        <v>0</v>
      </c>
      <c r="K74" s="111">
        <v>0</v>
      </c>
    </row>
    <row r="75" spans="1:11" ht="38.25" x14ac:dyDescent="0.2">
      <c r="A75" s="117" t="s">
        <v>231</v>
      </c>
      <c r="B75" s="100" t="s">
        <v>105</v>
      </c>
      <c r="C75" s="100" t="s">
        <v>225</v>
      </c>
      <c r="D75" s="100"/>
      <c r="E75" s="100"/>
      <c r="F75" s="100"/>
      <c r="G75" s="100"/>
      <c r="H75" s="100"/>
      <c r="I75" s="101">
        <f>I76</f>
        <v>3791.8</v>
      </c>
      <c r="J75" s="101">
        <f t="shared" ref="J75:J76" si="25">J76</f>
        <v>1121.5</v>
      </c>
      <c r="K75" s="111">
        <f t="shared" si="0"/>
        <v>29.576981908328499</v>
      </c>
    </row>
    <row r="76" spans="1:11" ht="49.5" customHeight="1" x14ac:dyDescent="0.2">
      <c r="A76" s="102" t="s">
        <v>233</v>
      </c>
      <c r="B76" s="100" t="s">
        <v>105</v>
      </c>
      <c r="C76" s="100" t="s">
        <v>225</v>
      </c>
      <c r="D76" s="100" t="s">
        <v>232</v>
      </c>
      <c r="E76" s="100"/>
      <c r="F76" s="100"/>
      <c r="G76" s="100"/>
      <c r="H76" s="100"/>
      <c r="I76" s="101">
        <f t="shared" ref="I76:I77" si="26">I77</f>
        <v>3791.8</v>
      </c>
      <c r="J76" s="101">
        <f t="shared" si="25"/>
        <v>1121.5</v>
      </c>
      <c r="K76" s="111">
        <f t="shared" si="0"/>
        <v>29.576981908328499</v>
      </c>
    </row>
    <row r="77" spans="1:11" ht="25.5" x14ac:dyDescent="0.2">
      <c r="A77" s="102" t="s">
        <v>234</v>
      </c>
      <c r="B77" s="100" t="s">
        <v>105</v>
      </c>
      <c r="C77" s="100" t="s">
        <v>225</v>
      </c>
      <c r="D77" s="100" t="s">
        <v>232</v>
      </c>
      <c r="E77" s="100" t="s">
        <v>8</v>
      </c>
      <c r="F77" s="100"/>
      <c r="G77" s="100"/>
      <c r="H77" s="100"/>
      <c r="I77" s="101">
        <f t="shared" si="26"/>
        <v>3791.8</v>
      </c>
      <c r="J77" s="101">
        <f t="shared" ref="J77" si="27">J78</f>
        <v>1121.5</v>
      </c>
      <c r="K77" s="111">
        <f t="shared" ref="K77:K165" si="28">J77/I77*100</f>
        <v>29.576981908328499</v>
      </c>
    </row>
    <row r="78" spans="1:11" ht="48.75" customHeight="1" x14ac:dyDescent="0.2">
      <c r="A78" s="102" t="s">
        <v>235</v>
      </c>
      <c r="B78" s="100" t="s">
        <v>105</v>
      </c>
      <c r="C78" s="100" t="s">
        <v>225</v>
      </c>
      <c r="D78" s="100" t="s">
        <v>232</v>
      </c>
      <c r="E78" s="100" t="s">
        <v>8</v>
      </c>
      <c r="F78" s="100" t="s">
        <v>105</v>
      </c>
      <c r="G78" s="100"/>
      <c r="H78" s="100"/>
      <c r="I78" s="101">
        <f>I79+I82</f>
        <v>3791.8</v>
      </c>
      <c r="J78" s="101">
        <f>J79+J82</f>
        <v>1121.5</v>
      </c>
      <c r="K78" s="111">
        <f t="shared" si="28"/>
        <v>29.576981908328499</v>
      </c>
    </row>
    <row r="79" spans="1:11" ht="26.25" customHeight="1" x14ac:dyDescent="0.2">
      <c r="A79" s="102" t="s">
        <v>121</v>
      </c>
      <c r="B79" s="100" t="s">
        <v>105</v>
      </c>
      <c r="C79" s="100" t="s">
        <v>225</v>
      </c>
      <c r="D79" s="100" t="s">
        <v>232</v>
      </c>
      <c r="E79" s="100" t="s">
        <v>8</v>
      </c>
      <c r="F79" s="100" t="s">
        <v>105</v>
      </c>
      <c r="G79" s="100" t="s">
        <v>120</v>
      </c>
      <c r="H79" s="100"/>
      <c r="I79" s="101">
        <f>I80</f>
        <v>3649</v>
      </c>
      <c r="J79" s="101">
        <f>J80</f>
        <v>1063.5</v>
      </c>
      <c r="K79" s="111">
        <f t="shared" si="28"/>
        <v>29.144971224993149</v>
      </c>
    </row>
    <row r="80" spans="1:11" ht="65.25" customHeight="1" x14ac:dyDescent="0.2">
      <c r="A80" s="102" t="s">
        <v>115</v>
      </c>
      <c r="B80" s="100" t="s">
        <v>105</v>
      </c>
      <c r="C80" s="100" t="s">
        <v>225</v>
      </c>
      <c r="D80" s="100" t="s">
        <v>232</v>
      </c>
      <c r="E80" s="100" t="s">
        <v>8</v>
      </c>
      <c r="F80" s="100" t="s">
        <v>105</v>
      </c>
      <c r="G80" s="100" t="s">
        <v>120</v>
      </c>
      <c r="H80" s="100" t="s">
        <v>114</v>
      </c>
      <c r="I80" s="101">
        <f>I81</f>
        <v>3649</v>
      </c>
      <c r="J80" s="101">
        <f t="shared" ref="J80" si="29">J81</f>
        <v>1063.5</v>
      </c>
      <c r="K80" s="111">
        <f t="shared" si="28"/>
        <v>29.144971224993149</v>
      </c>
    </row>
    <row r="81" spans="1:11" ht="25.5" customHeight="1" x14ac:dyDescent="0.2">
      <c r="A81" s="102" t="s">
        <v>117</v>
      </c>
      <c r="B81" s="100" t="s">
        <v>105</v>
      </c>
      <c r="C81" s="100" t="s">
        <v>225</v>
      </c>
      <c r="D81" s="100" t="s">
        <v>232</v>
      </c>
      <c r="E81" s="100" t="s">
        <v>8</v>
      </c>
      <c r="F81" s="100" t="s">
        <v>105</v>
      </c>
      <c r="G81" s="100" t="s">
        <v>120</v>
      </c>
      <c r="H81" s="100" t="s">
        <v>116</v>
      </c>
      <c r="I81" s="101">
        <f>'Приложение 2'!J239</f>
        <v>3649</v>
      </c>
      <c r="J81" s="101">
        <f>'Приложение 2'!K239</f>
        <v>1063.5</v>
      </c>
      <c r="K81" s="111">
        <f t="shared" si="28"/>
        <v>29.144971224993149</v>
      </c>
    </row>
    <row r="82" spans="1:11" ht="25.5" x14ac:dyDescent="0.2">
      <c r="A82" s="102" t="s">
        <v>123</v>
      </c>
      <c r="B82" s="100" t="s">
        <v>105</v>
      </c>
      <c r="C82" s="100" t="s">
        <v>225</v>
      </c>
      <c r="D82" s="100" t="s">
        <v>232</v>
      </c>
      <c r="E82" s="100" t="s">
        <v>8</v>
      </c>
      <c r="F82" s="100" t="s">
        <v>105</v>
      </c>
      <c r="G82" s="100" t="s">
        <v>122</v>
      </c>
      <c r="H82" s="100"/>
      <c r="I82" s="101">
        <f>I83+I85+I87</f>
        <v>142.79999999999998</v>
      </c>
      <c r="J82" s="101">
        <f>J83+J85+J87</f>
        <v>58</v>
      </c>
      <c r="K82" s="111">
        <f t="shared" si="28"/>
        <v>40.616246498599445</v>
      </c>
    </row>
    <row r="83" spans="1:11" ht="65.25" customHeight="1" x14ac:dyDescent="0.2">
      <c r="A83" s="102" t="s">
        <v>115</v>
      </c>
      <c r="B83" s="100" t="s">
        <v>105</v>
      </c>
      <c r="C83" s="100" t="s">
        <v>225</v>
      </c>
      <c r="D83" s="100" t="s">
        <v>232</v>
      </c>
      <c r="E83" s="100" t="s">
        <v>8</v>
      </c>
      <c r="F83" s="100" t="s">
        <v>105</v>
      </c>
      <c r="G83" s="100" t="s">
        <v>122</v>
      </c>
      <c r="H83" s="100" t="s">
        <v>114</v>
      </c>
      <c r="I83" s="101">
        <f>I84</f>
        <v>13.2</v>
      </c>
      <c r="J83" s="101">
        <f t="shared" ref="J83" si="30">J84</f>
        <v>0</v>
      </c>
      <c r="K83" s="111">
        <f t="shared" si="28"/>
        <v>0</v>
      </c>
    </row>
    <row r="84" spans="1:11" ht="25.5" customHeight="1" x14ac:dyDescent="0.2">
      <c r="A84" s="102" t="s">
        <v>117</v>
      </c>
      <c r="B84" s="100" t="s">
        <v>105</v>
      </c>
      <c r="C84" s="100" t="s">
        <v>225</v>
      </c>
      <c r="D84" s="100" t="s">
        <v>232</v>
      </c>
      <c r="E84" s="100" t="s">
        <v>8</v>
      </c>
      <c r="F84" s="100" t="s">
        <v>105</v>
      </c>
      <c r="G84" s="100" t="s">
        <v>122</v>
      </c>
      <c r="H84" s="100" t="s">
        <v>116</v>
      </c>
      <c r="I84" s="101">
        <f>'Приложение 2'!J242</f>
        <v>13.2</v>
      </c>
      <c r="J84" s="101">
        <f>'Приложение 2'!K242</f>
        <v>0</v>
      </c>
      <c r="K84" s="111">
        <f t="shared" si="28"/>
        <v>0</v>
      </c>
    </row>
    <row r="85" spans="1:11" ht="25.5" x14ac:dyDescent="0.2">
      <c r="A85" s="99" t="s">
        <v>126</v>
      </c>
      <c r="B85" s="100" t="s">
        <v>105</v>
      </c>
      <c r="C85" s="100" t="s">
        <v>225</v>
      </c>
      <c r="D85" s="100" t="s">
        <v>232</v>
      </c>
      <c r="E85" s="100" t="s">
        <v>8</v>
      </c>
      <c r="F85" s="100" t="s">
        <v>105</v>
      </c>
      <c r="G85" s="100" t="s">
        <v>122</v>
      </c>
      <c r="H85" s="100" t="s">
        <v>124</v>
      </c>
      <c r="I85" s="101">
        <f>I86</f>
        <v>129.6</v>
      </c>
      <c r="J85" s="101">
        <f t="shared" ref="J85" si="31">J86</f>
        <v>58</v>
      </c>
      <c r="K85" s="111">
        <f t="shared" si="28"/>
        <v>44.753086419753089</v>
      </c>
    </row>
    <row r="86" spans="1:11" ht="37.5" customHeight="1" x14ac:dyDescent="0.2">
      <c r="A86" s="99" t="s">
        <v>127</v>
      </c>
      <c r="B86" s="100" t="s">
        <v>105</v>
      </c>
      <c r="C86" s="100" t="s">
        <v>225</v>
      </c>
      <c r="D86" s="100" t="s">
        <v>232</v>
      </c>
      <c r="E86" s="100" t="s">
        <v>8</v>
      </c>
      <c r="F86" s="100" t="s">
        <v>105</v>
      </c>
      <c r="G86" s="100" t="s">
        <v>122</v>
      </c>
      <c r="H86" s="100" t="s">
        <v>125</v>
      </c>
      <c r="I86" s="101">
        <f>'Приложение 2'!J244</f>
        <v>129.6</v>
      </c>
      <c r="J86" s="101">
        <f>'Приложение 2'!K244</f>
        <v>58</v>
      </c>
      <c r="K86" s="111">
        <f t="shared" si="28"/>
        <v>44.753086419753089</v>
      </c>
    </row>
    <row r="87" spans="1:11" hidden="1" x14ac:dyDescent="0.2">
      <c r="A87" s="99" t="s">
        <v>132</v>
      </c>
      <c r="B87" s="100" t="s">
        <v>105</v>
      </c>
      <c r="C87" s="100" t="s">
        <v>225</v>
      </c>
      <c r="D87" s="100" t="s">
        <v>232</v>
      </c>
      <c r="E87" s="100" t="s">
        <v>8</v>
      </c>
      <c r="F87" s="100" t="s">
        <v>105</v>
      </c>
      <c r="G87" s="100" t="s">
        <v>122</v>
      </c>
      <c r="H87" s="100" t="s">
        <v>130</v>
      </c>
      <c r="I87" s="101">
        <f>I89+I88</f>
        <v>0</v>
      </c>
      <c r="J87" s="101">
        <f>J89+J88</f>
        <v>0</v>
      </c>
      <c r="K87" s="111" t="e">
        <f t="shared" ref="K87:K89" si="32">J87/I87*100</f>
        <v>#DIV/0!</v>
      </c>
    </row>
    <row r="88" spans="1:11" hidden="1" x14ac:dyDescent="0.2">
      <c r="A88" s="99" t="s">
        <v>451</v>
      </c>
      <c r="B88" s="100" t="s">
        <v>105</v>
      </c>
      <c r="C88" s="100" t="s">
        <v>225</v>
      </c>
      <c r="D88" s="100" t="s">
        <v>232</v>
      </c>
      <c r="E88" s="100" t="s">
        <v>8</v>
      </c>
      <c r="F88" s="100" t="s">
        <v>105</v>
      </c>
      <c r="G88" s="100" t="s">
        <v>122</v>
      </c>
      <c r="H88" s="100" t="s">
        <v>452</v>
      </c>
      <c r="I88" s="101">
        <f>'Приложение 2'!J246</f>
        <v>0</v>
      </c>
      <c r="J88" s="101">
        <f>'Приложение 2'!K246</f>
        <v>0</v>
      </c>
      <c r="K88" s="111" t="e">
        <f t="shared" ref="K88" si="33">J88/I88*100</f>
        <v>#DIV/0!</v>
      </c>
    </row>
    <row r="89" spans="1:11" hidden="1" x14ac:dyDescent="0.2">
      <c r="A89" s="99" t="s">
        <v>133</v>
      </c>
      <c r="B89" s="100" t="s">
        <v>105</v>
      </c>
      <c r="C89" s="100" t="s">
        <v>225</v>
      </c>
      <c r="D89" s="100" t="s">
        <v>232</v>
      </c>
      <c r="E89" s="100" t="s">
        <v>8</v>
      </c>
      <c r="F89" s="100" t="s">
        <v>105</v>
      </c>
      <c r="G89" s="100" t="s">
        <v>122</v>
      </c>
      <c r="H89" s="100" t="s">
        <v>131</v>
      </c>
      <c r="I89" s="101">
        <f>'Приложение 2'!J247</f>
        <v>0</v>
      </c>
      <c r="J89" s="101">
        <f>'Приложение 2'!K247</f>
        <v>0</v>
      </c>
      <c r="K89" s="111" t="e">
        <f t="shared" si="32"/>
        <v>#DIV/0!</v>
      </c>
    </row>
    <row r="90" spans="1:11" x14ac:dyDescent="0.2">
      <c r="A90" s="102" t="s">
        <v>156</v>
      </c>
      <c r="B90" s="100" t="s">
        <v>105</v>
      </c>
      <c r="C90" s="100" t="s">
        <v>18</v>
      </c>
      <c r="D90" s="100"/>
      <c r="E90" s="100"/>
      <c r="F90" s="100"/>
      <c r="G90" s="100"/>
      <c r="H90" s="100"/>
      <c r="I90" s="101">
        <f>I91</f>
        <v>60</v>
      </c>
      <c r="J90" s="101">
        <f t="shared" ref="J90:J94" si="34">J91</f>
        <v>0</v>
      </c>
      <c r="K90" s="111">
        <f t="shared" si="28"/>
        <v>0</v>
      </c>
    </row>
    <row r="91" spans="1:11" ht="25.5" x14ac:dyDescent="0.2">
      <c r="A91" s="102" t="s">
        <v>152</v>
      </c>
      <c r="B91" s="100" t="s">
        <v>105</v>
      </c>
      <c r="C91" s="100" t="s">
        <v>18</v>
      </c>
      <c r="D91" s="100" t="s">
        <v>148</v>
      </c>
      <c r="E91" s="100" t="s">
        <v>149</v>
      </c>
      <c r="F91" s="100"/>
      <c r="G91" s="100"/>
      <c r="H91" s="100"/>
      <c r="I91" s="101">
        <f t="shared" ref="I91:I94" si="35">I92</f>
        <v>60</v>
      </c>
      <c r="J91" s="101">
        <f t="shared" si="34"/>
        <v>0</v>
      </c>
      <c r="K91" s="111">
        <f t="shared" si="28"/>
        <v>0</v>
      </c>
    </row>
    <row r="92" spans="1:11" ht="38.25" x14ac:dyDescent="0.2">
      <c r="A92" s="102" t="s">
        <v>153</v>
      </c>
      <c r="B92" s="100" t="s">
        <v>105</v>
      </c>
      <c r="C92" s="100" t="s">
        <v>18</v>
      </c>
      <c r="D92" s="100" t="s">
        <v>148</v>
      </c>
      <c r="E92" s="100" t="s">
        <v>8</v>
      </c>
      <c r="F92" s="100" t="s">
        <v>150</v>
      </c>
      <c r="G92" s="100"/>
      <c r="H92" s="100"/>
      <c r="I92" s="101">
        <f t="shared" si="35"/>
        <v>60</v>
      </c>
      <c r="J92" s="101">
        <f t="shared" si="34"/>
        <v>0</v>
      </c>
      <c r="K92" s="111">
        <f t="shared" si="28"/>
        <v>0</v>
      </c>
    </row>
    <row r="93" spans="1:11" ht="38.25" x14ac:dyDescent="0.2">
      <c r="A93" s="102" t="s">
        <v>411</v>
      </c>
      <c r="B93" s="100" t="s">
        <v>105</v>
      </c>
      <c r="C93" s="100" t="s">
        <v>18</v>
      </c>
      <c r="D93" s="100" t="s">
        <v>148</v>
      </c>
      <c r="E93" s="100" t="s">
        <v>8</v>
      </c>
      <c r="F93" s="100" t="s">
        <v>150</v>
      </c>
      <c r="G93" s="100" t="s">
        <v>157</v>
      </c>
      <c r="H93" s="100"/>
      <c r="I93" s="101">
        <f t="shared" si="35"/>
        <v>60</v>
      </c>
      <c r="J93" s="101">
        <f t="shared" si="34"/>
        <v>0</v>
      </c>
      <c r="K93" s="111">
        <f t="shared" si="28"/>
        <v>0</v>
      </c>
    </row>
    <row r="94" spans="1:11" x14ac:dyDescent="0.2">
      <c r="A94" s="99" t="s">
        <v>132</v>
      </c>
      <c r="B94" s="100" t="s">
        <v>105</v>
      </c>
      <c r="C94" s="100" t="s">
        <v>18</v>
      </c>
      <c r="D94" s="100" t="s">
        <v>148</v>
      </c>
      <c r="E94" s="100" t="s">
        <v>8</v>
      </c>
      <c r="F94" s="100" t="s">
        <v>150</v>
      </c>
      <c r="G94" s="100" t="s">
        <v>157</v>
      </c>
      <c r="H94" s="100" t="s">
        <v>130</v>
      </c>
      <c r="I94" s="101">
        <f t="shared" si="35"/>
        <v>60</v>
      </c>
      <c r="J94" s="101">
        <f t="shared" si="34"/>
        <v>0</v>
      </c>
      <c r="K94" s="111">
        <f t="shared" si="28"/>
        <v>0</v>
      </c>
    </row>
    <row r="95" spans="1:11" x14ac:dyDescent="0.2">
      <c r="A95" s="99" t="s">
        <v>159</v>
      </c>
      <c r="B95" s="100" t="s">
        <v>105</v>
      </c>
      <c r="C95" s="100" t="s">
        <v>18</v>
      </c>
      <c r="D95" s="100" t="s">
        <v>148</v>
      </c>
      <c r="E95" s="100" t="s">
        <v>8</v>
      </c>
      <c r="F95" s="100" t="s">
        <v>150</v>
      </c>
      <c r="G95" s="100" t="s">
        <v>157</v>
      </c>
      <c r="H95" s="100" t="s">
        <v>158</v>
      </c>
      <c r="I95" s="101">
        <f>'Приложение 2'!J84</f>
        <v>60</v>
      </c>
      <c r="J95" s="101">
        <f>'Приложение 2'!K84</f>
        <v>0</v>
      </c>
      <c r="K95" s="111">
        <f t="shared" si="28"/>
        <v>0</v>
      </c>
    </row>
    <row r="96" spans="1:11" x14ac:dyDescent="0.2">
      <c r="A96" s="102" t="s">
        <v>164</v>
      </c>
      <c r="B96" s="100" t="s">
        <v>105</v>
      </c>
      <c r="C96" s="100" t="s">
        <v>160</v>
      </c>
      <c r="D96" s="100"/>
      <c r="E96" s="100"/>
      <c r="F96" s="100"/>
      <c r="G96" s="100"/>
      <c r="H96" s="100"/>
      <c r="I96" s="101">
        <f>I97+I115</f>
        <v>17107.830000000002</v>
      </c>
      <c r="J96" s="101">
        <f>J97+J115</f>
        <v>8890.98</v>
      </c>
      <c r="K96" s="111">
        <f t="shared" si="28"/>
        <v>51.97023818918003</v>
      </c>
    </row>
    <row r="97" spans="1:11" ht="50.25" customHeight="1" x14ac:dyDescent="0.2">
      <c r="A97" s="102" t="s">
        <v>109</v>
      </c>
      <c r="B97" s="100" t="s">
        <v>105</v>
      </c>
      <c r="C97" s="100" t="s">
        <v>160</v>
      </c>
      <c r="D97" s="100" t="s">
        <v>105</v>
      </c>
      <c r="E97" s="100" t="s">
        <v>149</v>
      </c>
      <c r="F97" s="100"/>
      <c r="G97" s="100"/>
      <c r="H97" s="100"/>
      <c r="I97" s="101">
        <f>I98</f>
        <v>16742.300000000003</v>
      </c>
      <c r="J97" s="101">
        <f t="shared" ref="J97" si="36">J98</f>
        <v>8797.7999999999993</v>
      </c>
      <c r="K97" s="111">
        <f t="shared" si="28"/>
        <v>52.548335652807545</v>
      </c>
    </row>
    <row r="98" spans="1:11" ht="41.25" customHeight="1" x14ac:dyDescent="0.2">
      <c r="A98" s="102" t="s">
        <v>238</v>
      </c>
      <c r="B98" s="100" t="s">
        <v>105</v>
      </c>
      <c r="C98" s="100" t="s">
        <v>160</v>
      </c>
      <c r="D98" s="100" t="s">
        <v>105</v>
      </c>
      <c r="E98" s="100" t="s">
        <v>11</v>
      </c>
      <c r="F98" s="100"/>
      <c r="G98" s="100"/>
      <c r="H98" s="100"/>
      <c r="I98" s="101">
        <f>I99+I108</f>
        <v>16742.300000000003</v>
      </c>
      <c r="J98" s="101">
        <f>J99+J108</f>
        <v>8797.7999999999993</v>
      </c>
      <c r="K98" s="111">
        <f t="shared" si="28"/>
        <v>52.548335652807545</v>
      </c>
    </row>
    <row r="99" spans="1:11" ht="52.5" customHeight="1" x14ac:dyDescent="0.2">
      <c r="A99" s="102" t="s">
        <v>239</v>
      </c>
      <c r="B99" s="100" t="s">
        <v>105</v>
      </c>
      <c r="C99" s="100" t="s">
        <v>160</v>
      </c>
      <c r="D99" s="100" t="s">
        <v>105</v>
      </c>
      <c r="E99" s="100" t="s">
        <v>11</v>
      </c>
      <c r="F99" s="100" t="s">
        <v>105</v>
      </c>
      <c r="G99" s="100"/>
      <c r="H99" s="100"/>
      <c r="I99" s="101">
        <f>I100+I105</f>
        <v>7980.6</v>
      </c>
      <c r="J99" s="101">
        <f>J100+J105</f>
        <v>1593.4</v>
      </c>
      <c r="K99" s="111">
        <f t="shared" si="28"/>
        <v>19.965917349572713</v>
      </c>
    </row>
    <row r="100" spans="1:11" x14ac:dyDescent="0.2">
      <c r="A100" s="102" t="s">
        <v>240</v>
      </c>
      <c r="B100" s="100" t="s">
        <v>105</v>
      </c>
      <c r="C100" s="100" t="s">
        <v>160</v>
      </c>
      <c r="D100" s="100" t="s">
        <v>105</v>
      </c>
      <c r="E100" s="100" t="s">
        <v>11</v>
      </c>
      <c r="F100" s="100" t="s">
        <v>105</v>
      </c>
      <c r="G100" s="100" t="s">
        <v>237</v>
      </c>
      <c r="H100" s="100"/>
      <c r="I100" s="101">
        <f>I101+I103</f>
        <v>7980.6</v>
      </c>
      <c r="J100" s="101">
        <f t="shared" ref="J100" si="37">J101+J103</f>
        <v>1593.4</v>
      </c>
      <c r="K100" s="111">
        <f t="shared" si="28"/>
        <v>19.965917349572713</v>
      </c>
    </row>
    <row r="101" spans="1:11" ht="66" customHeight="1" x14ac:dyDescent="0.2">
      <c r="A101" s="102" t="s">
        <v>115</v>
      </c>
      <c r="B101" s="100" t="s">
        <v>105</v>
      </c>
      <c r="C101" s="100" t="s">
        <v>160</v>
      </c>
      <c r="D101" s="100" t="s">
        <v>105</v>
      </c>
      <c r="E101" s="100" t="s">
        <v>11</v>
      </c>
      <c r="F101" s="100" t="s">
        <v>105</v>
      </c>
      <c r="G101" s="100" t="s">
        <v>237</v>
      </c>
      <c r="H101" s="100" t="s">
        <v>114</v>
      </c>
      <c r="I101" s="101">
        <f t="shared" ref="I101" si="38">I102</f>
        <v>7673.8</v>
      </c>
      <c r="J101" s="101">
        <f t="shared" ref="J101" si="39">J102</f>
        <v>1593.4</v>
      </c>
      <c r="K101" s="111">
        <f t="shared" si="28"/>
        <v>20.764158565508612</v>
      </c>
    </row>
    <row r="102" spans="1:11" ht="25.5" x14ac:dyDescent="0.2">
      <c r="A102" s="99" t="s">
        <v>165</v>
      </c>
      <c r="B102" s="100" t="s">
        <v>105</v>
      </c>
      <c r="C102" s="100" t="s">
        <v>160</v>
      </c>
      <c r="D102" s="100" t="s">
        <v>105</v>
      </c>
      <c r="E102" s="100" t="s">
        <v>11</v>
      </c>
      <c r="F102" s="100" t="s">
        <v>105</v>
      </c>
      <c r="G102" s="100" t="s">
        <v>237</v>
      </c>
      <c r="H102" s="100" t="s">
        <v>162</v>
      </c>
      <c r="I102" s="101">
        <f>'Приложение 2'!J254</f>
        <v>7673.8</v>
      </c>
      <c r="J102" s="101">
        <f>'Приложение 2'!K254</f>
        <v>1593.4</v>
      </c>
      <c r="K102" s="111">
        <f t="shared" si="28"/>
        <v>20.764158565508612</v>
      </c>
    </row>
    <row r="103" spans="1:11" ht="25.5" x14ac:dyDescent="0.2">
      <c r="A103" s="99" t="s">
        <v>126</v>
      </c>
      <c r="B103" s="100" t="s">
        <v>105</v>
      </c>
      <c r="C103" s="100" t="s">
        <v>160</v>
      </c>
      <c r="D103" s="100" t="s">
        <v>105</v>
      </c>
      <c r="E103" s="100" t="s">
        <v>11</v>
      </c>
      <c r="F103" s="100" t="s">
        <v>105</v>
      </c>
      <c r="G103" s="100" t="s">
        <v>237</v>
      </c>
      <c r="H103" s="100" t="s">
        <v>124</v>
      </c>
      <c r="I103" s="101">
        <f>I104</f>
        <v>306.8</v>
      </c>
      <c r="J103" s="101">
        <f t="shared" ref="J103" si="40">J104</f>
        <v>0</v>
      </c>
      <c r="K103" s="111">
        <f t="shared" si="28"/>
        <v>0</v>
      </c>
    </row>
    <row r="104" spans="1:11" ht="36.75" customHeight="1" x14ac:dyDescent="0.2">
      <c r="A104" s="99" t="s">
        <v>127</v>
      </c>
      <c r="B104" s="100" t="s">
        <v>105</v>
      </c>
      <c r="C104" s="100" t="s">
        <v>160</v>
      </c>
      <c r="D104" s="100" t="s">
        <v>105</v>
      </c>
      <c r="E104" s="100" t="s">
        <v>11</v>
      </c>
      <c r="F104" s="100" t="s">
        <v>105</v>
      </c>
      <c r="G104" s="100" t="s">
        <v>237</v>
      </c>
      <c r="H104" s="100" t="s">
        <v>125</v>
      </c>
      <c r="I104" s="101">
        <f>'Приложение 2'!J256</f>
        <v>306.8</v>
      </c>
      <c r="J104" s="101">
        <f>'Приложение 2'!K256</f>
        <v>0</v>
      </c>
      <c r="K104" s="111">
        <f t="shared" si="28"/>
        <v>0</v>
      </c>
    </row>
    <row r="105" spans="1:11" hidden="1" x14ac:dyDescent="0.2">
      <c r="A105" s="99" t="s">
        <v>132</v>
      </c>
      <c r="B105" s="100" t="s">
        <v>105</v>
      </c>
      <c r="C105" s="100" t="s">
        <v>160</v>
      </c>
      <c r="D105" s="100" t="s">
        <v>105</v>
      </c>
      <c r="E105" s="100" t="s">
        <v>11</v>
      </c>
      <c r="F105" s="100" t="s">
        <v>105</v>
      </c>
      <c r="G105" s="100" t="s">
        <v>237</v>
      </c>
      <c r="H105" s="100" t="s">
        <v>130</v>
      </c>
      <c r="I105" s="101">
        <f>I106+I107</f>
        <v>0</v>
      </c>
      <c r="J105" s="101">
        <f>J106+J107</f>
        <v>0</v>
      </c>
      <c r="K105" s="111" t="e">
        <f t="shared" si="28"/>
        <v>#DIV/0!</v>
      </c>
    </row>
    <row r="106" spans="1:11" hidden="1" x14ac:dyDescent="0.2">
      <c r="A106" s="99" t="s">
        <v>451</v>
      </c>
      <c r="B106" s="100" t="s">
        <v>105</v>
      </c>
      <c r="C106" s="100" t="s">
        <v>160</v>
      </c>
      <c r="D106" s="100" t="s">
        <v>105</v>
      </c>
      <c r="E106" s="100" t="s">
        <v>11</v>
      </c>
      <c r="F106" s="100" t="s">
        <v>105</v>
      </c>
      <c r="G106" s="100" t="s">
        <v>237</v>
      </c>
      <c r="H106" s="100" t="s">
        <v>452</v>
      </c>
      <c r="I106" s="101">
        <f>'Приложение 2'!J258</f>
        <v>0</v>
      </c>
      <c r="J106" s="101">
        <f>'Приложение 2'!K258</f>
        <v>0</v>
      </c>
      <c r="K106" s="111" t="e">
        <f t="shared" si="28"/>
        <v>#DIV/0!</v>
      </c>
    </row>
    <row r="107" spans="1:11" hidden="1" x14ac:dyDescent="0.2">
      <c r="A107" s="99" t="s">
        <v>133</v>
      </c>
      <c r="B107" s="100" t="s">
        <v>105</v>
      </c>
      <c r="C107" s="100" t="s">
        <v>160</v>
      </c>
      <c r="D107" s="100" t="s">
        <v>105</v>
      </c>
      <c r="E107" s="100" t="s">
        <v>11</v>
      </c>
      <c r="F107" s="100" t="s">
        <v>105</v>
      </c>
      <c r="G107" s="100" t="s">
        <v>237</v>
      </c>
      <c r="H107" s="100" t="s">
        <v>131</v>
      </c>
      <c r="I107" s="101">
        <f>'Приложение 2'!J259</f>
        <v>0</v>
      </c>
      <c r="J107" s="101">
        <f>'Приложение 2'!K259</f>
        <v>0</v>
      </c>
      <c r="K107" s="111" t="e">
        <f t="shared" si="28"/>
        <v>#DIV/0!</v>
      </c>
    </row>
    <row r="108" spans="1:11" ht="47.25" customHeight="1" x14ac:dyDescent="0.2">
      <c r="A108" s="102" t="s">
        <v>244</v>
      </c>
      <c r="B108" s="100" t="s">
        <v>105</v>
      </c>
      <c r="C108" s="100" t="s">
        <v>160</v>
      </c>
      <c r="D108" s="100" t="s">
        <v>105</v>
      </c>
      <c r="E108" s="100" t="s">
        <v>11</v>
      </c>
      <c r="F108" s="100" t="s">
        <v>108</v>
      </c>
      <c r="G108" s="100"/>
      <c r="H108" s="100"/>
      <c r="I108" s="101">
        <f>I112+I109</f>
        <v>8761.7000000000007</v>
      </c>
      <c r="J108" s="101">
        <f>J112+J109</f>
        <v>7204.4</v>
      </c>
      <c r="K108" s="111">
        <f t="shared" si="28"/>
        <v>82.226052021867886</v>
      </c>
    </row>
    <row r="109" spans="1:11" ht="161.25" hidden="1" customHeight="1" x14ac:dyDescent="0.2">
      <c r="A109" s="105" t="s">
        <v>488</v>
      </c>
      <c r="B109" s="100" t="s">
        <v>105</v>
      </c>
      <c r="C109" s="100" t="s">
        <v>160</v>
      </c>
      <c r="D109" s="100" t="s">
        <v>105</v>
      </c>
      <c r="E109" s="100" t="s">
        <v>11</v>
      </c>
      <c r="F109" s="100" t="s">
        <v>108</v>
      </c>
      <c r="G109" s="100" t="s">
        <v>487</v>
      </c>
      <c r="H109" s="103"/>
      <c r="I109" s="101">
        <f t="shared" ref="I109:J110" si="41">I110</f>
        <v>0</v>
      </c>
      <c r="J109" s="101">
        <f t="shared" si="41"/>
        <v>0</v>
      </c>
      <c r="K109" s="111" t="e">
        <f t="shared" ref="K109:K111" si="42">J109/I109*100</f>
        <v>#DIV/0!</v>
      </c>
    </row>
    <row r="110" spans="1:11" ht="0.75" hidden="1" customHeight="1" x14ac:dyDescent="0.2">
      <c r="A110" s="99" t="s">
        <v>222</v>
      </c>
      <c r="B110" s="100" t="s">
        <v>105</v>
      </c>
      <c r="C110" s="100" t="s">
        <v>160</v>
      </c>
      <c r="D110" s="100" t="s">
        <v>105</v>
      </c>
      <c r="E110" s="100" t="s">
        <v>11</v>
      </c>
      <c r="F110" s="100" t="s">
        <v>108</v>
      </c>
      <c r="G110" s="100" t="s">
        <v>487</v>
      </c>
      <c r="H110" s="100" t="s">
        <v>219</v>
      </c>
      <c r="I110" s="101">
        <f t="shared" si="41"/>
        <v>0</v>
      </c>
      <c r="J110" s="101">
        <f t="shared" si="41"/>
        <v>0</v>
      </c>
      <c r="K110" s="111" t="e">
        <f t="shared" si="42"/>
        <v>#DIV/0!</v>
      </c>
    </row>
    <row r="111" spans="1:11" ht="15" hidden="1" customHeight="1" x14ac:dyDescent="0.2">
      <c r="A111" s="99" t="s">
        <v>246</v>
      </c>
      <c r="B111" s="100" t="s">
        <v>105</v>
      </c>
      <c r="C111" s="100" t="s">
        <v>160</v>
      </c>
      <c r="D111" s="100" t="s">
        <v>105</v>
      </c>
      <c r="E111" s="100" t="s">
        <v>11</v>
      </c>
      <c r="F111" s="100" t="s">
        <v>108</v>
      </c>
      <c r="G111" s="100" t="s">
        <v>487</v>
      </c>
      <c r="H111" s="100" t="s">
        <v>242</v>
      </c>
      <c r="I111" s="101">
        <f>'Приложение 2'!J263</f>
        <v>0</v>
      </c>
      <c r="J111" s="101">
        <f>'Приложение 2'!K263</f>
        <v>0</v>
      </c>
      <c r="K111" s="111" t="e">
        <f t="shared" si="42"/>
        <v>#DIV/0!</v>
      </c>
    </row>
    <row r="112" spans="1:11" ht="25.5" x14ac:dyDescent="0.2">
      <c r="A112" s="105" t="s">
        <v>245</v>
      </c>
      <c r="B112" s="100" t="s">
        <v>105</v>
      </c>
      <c r="C112" s="100" t="s">
        <v>160</v>
      </c>
      <c r="D112" s="100" t="s">
        <v>105</v>
      </c>
      <c r="E112" s="100" t="s">
        <v>11</v>
      </c>
      <c r="F112" s="100" t="s">
        <v>108</v>
      </c>
      <c r="G112" s="100" t="s">
        <v>241</v>
      </c>
      <c r="H112" s="103"/>
      <c r="I112" s="101">
        <f t="shared" ref="I112:I113" si="43">I113</f>
        <v>8761.7000000000007</v>
      </c>
      <c r="J112" s="101">
        <f t="shared" ref="J112:J113" si="44">J113</f>
        <v>7204.4</v>
      </c>
      <c r="K112" s="111">
        <f t="shared" si="28"/>
        <v>82.226052021867886</v>
      </c>
    </row>
    <row r="113" spans="1:11" ht="38.25" x14ac:dyDescent="0.2">
      <c r="A113" s="99" t="s">
        <v>222</v>
      </c>
      <c r="B113" s="100" t="s">
        <v>105</v>
      </c>
      <c r="C113" s="100" t="s">
        <v>160</v>
      </c>
      <c r="D113" s="100" t="s">
        <v>105</v>
      </c>
      <c r="E113" s="100" t="s">
        <v>11</v>
      </c>
      <c r="F113" s="100" t="s">
        <v>108</v>
      </c>
      <c r="G113" s="100" t="s">
        <v>241</v>
      </c>
      <c r="H113" s="100" t="s">
        <v>219</v>
      </c>
      <c r="I113" s="101">
        <f t="shared" si="43"/>
        <v>8761.7000000000007</v>
      </c>
      <c r="J113" s="101">
        <f t="shared" si="44"/>
        <v>7204.4</v>
      </c>
      <c r="K113" s="111">
        <f t="shared" si="28"/>
        <v>82.226052021867886</v>
      </c>
    </row>
    <row r="114" spans="1:11" x14ac:dyDescent="0.2">
      <c r="A114" s="99" t="s">
        <v>246</v>
      </c>
      <c r="B114" s="100" t="s">
        <v>105</v>
      </c>
      <c r="C114" s="100" t="s">
        <v>160</v>
      </c>
      <c r="D114" s="100" t="s">
        <v>105</v>
      </c>
      <c r="E114" s="100" t="s">
        <v>11</v>
      </c>
      <c r="F114" s="100" t="s">
        <v>108</v>
      </c>
      <c r="G114" s="100" t="s">
        <v>241</v>
      </c>
      <c r="H114" s="100" t="s">
        <v>242</v>
      </c>
      <c r="I114" s="101">
        <f>'Приложение 2'!J266</f>
        <v>8761.7000000000007</v>
      </c>
      <c r="J114" s="101">
        <f>'Приложение 2'!K266</f>
        <v>7204.4</v>
      </c>
      <c r="K114" s="111">
        <f t="shared" si="28"/>
        <v>82.226052021867886</v>
      </c>
    </row>
    <row r="115" spans="1:11" ht="25.5" x14ac:dyDescent="0.2">
      <c r="A115" s="102" t="s">
        <v>152</v>
      </c>
      <c r="B115" s="100" t="s">
        <v>105</v>
      </c>
      <c r="C115" s="100" t="s">
        <v>160</v>
      </c>
      <c r="D115" s="100" t="s">
        <v>148</v>
      </c>
      <c r="E115" s="100" t="s">
        <v>149</v>
      </c>
      <c r="F115" s="100"/>
      <c r="G115" s="100"/>
      <c r="H115" s="100"/>
      <c r="I115" s="101">
        <f>I116</f>
        <v>365.53</v>
      </c>
      <c r="J115" s="101">
        <f t="shared" ref="J115:J116" si="45">J116</f>
        <v>93.179999999999993</v>
      </c>
      <c r="K115" s="111">
        <f t="shared" si="28"/>
        <v>25.491751703006592</v>
      </c>
    </row>
    <row r="116" spans="1:11" ht="38.25" x14ac:dyDescent="0.2">
      <c r="A116" s="102" t="s">
        <v>153</v>
      </c>
      <c r="B116" s="100" t="s">
        <v>105</v>
      </c>
      <c r="C116" s="100" t="s">
        <v>160</v>
      </c>
      <c r="D116" s="100" t="s">
        <v>148</v>
      </c>
      <c r="E116" s="100" t="s">
        <v>8</v>
      </c>
      <c r="F116" s="100" t="s">
        <v>150</v>
      </c>
      <c r="G116" s="100"/>
      <c r="H116" s="100"/>
      <c r="I116" s="101">
        <f>I117</f>
        <v>365.53</v>
      </c>
      <c r="J116" s="101">
        <f t="shared" si="45"/>
        <v>93.179999999999993</v>
      </c>
      <c r="K116" s="111">
        <f t="shared" si="28"/>
        <v>25.491751703006592</v>
      </c>
    </row>
    <row r="117" spans="1:11" x14ac:dyDescent="0.2">
      <c r="A117" s="102" t="s">
        <v>163</v>
      </c>
      <c r="B117" s="100" t="s">
        <v>105</v>
      </c>
      <c r="C117" s="100" t="s">
        <v>160</v>
      </c>
      <c r="D117" s="100" t="s">
        <v>148</v>
      </c>
      <c r="E117" s="100" t="s">
        <v>8</v>
      </c>
      <c r="F117" s="100" t="s">
        <v>150</v>
      </c>
      <c r="G117" s="100" t="s">
        <v>161</v>
      </c>
      <c r="H117" s="100"/>
      <c r="I117" s="101">
        <f>I118+I120+I122</f>
        <v>365.53</v>
      </c>
      <c r="J117" s="101">
        <f>J118+J120+J122</f>
        <v>93.179999999999993</v>
      </c>
      <c r="K117" s="111">
        <f t="shared" si="28"/>
        <v>25.491751703006592</v>
      </c>
    </row>
    <row r="118" spans="1:11" ht="64.5" customHeight="1" x14ac:dyDescent="0.2">
      <c r="A118" s="102" t="s">
        <v>115</v>
      </c>
      <c r="B118" s="100" t="s">
        <v>105</v>
      </c>
      <c r="C118" s="100" t="s">
        <v>160</v>
      </c>
      <c r="D118" s="100" t="s">
        <v>148</v>
      </c>
      <c r="E118" s="100" t="s">
        <v>8</v>
      </c>
      <c r="F118" s="100" t="s">
        <v>150</v>
      </c>
      <c r="G118" s="100" t="s">
        <v>161</v>
      </c>
      <c r="H118" s="100" t="s">
        <v>114</v>
      </c>
      <c r="I118" s="101">
        <f>I119</f>
        <v>341.9</v>
      </c>
      <c r="J118" s="101">
        <f t="shared" ref="J118" si="46">J119</f>
        <v>81.05</v>
      </c>
      <c r="K118" s="111">
        <f t="shared" si="28"/>
        <v>23.705761918689678</v>
      </c>
    </row>
    <row r="119" spans="1:11" ht="24.75" customHeight="1" x14ac:dyDescent="0.2">
      <c r="A119" s="99" t="s">
        <v>165</v>
      </c>
      <c r="B119" s="100" t="s">
        <v>105</v>
      </c>
      <c r="C119" s="100" t="s">
        <v>160</v>
      </c>
      <c r="D119" s="100" t="s">
        <v>148</v>
      </c>
      <c r="E119" s="100" t="s">
        <v>8</v>
      </c>
      <c r="F119" s="100" t="s">
        <v>150</v>
      </c>
      <c r="G119" s="100" t="s">
        <v>161</v>
      </c>
      <c r="H119" s="100" t="s">
        <v>162</v>
      </c>
      <c r="I119" s="101">
        <f>'Приложение 2'!J90</f>
        <v>341.9</v>
      </c>
      <c r="J119" s="101">
        <f>'Приложение 2'!K90</f>
        <v>81.05</v>
      </c>
      <c r="K119" s="111">
        <f t="shared" si="28"/>
        <v>23.705761918689678</v>
      </c>
    </row>
    <row r="120" spans="1:11" ht="0.75" customHeight="1" x14ac:dyDescent="0.2">
      <c r="A120" s="99" t="s">
        <v>126</v>
      </c>
      <c r="B120" s="100" t="s">
        <v>105</v>
      </c>
      <c r="C120" s="100" t="s">
        <v>160</v>
      </c>
      <c r="D120" s="100" t="s">
        <v>148</v>
      </c>
      <c r="E120" s="100" t="s">
        <v>8</v>
      </c>
      <c r="F120" s="100" t="s">
        <v>150</v>
      </c>
      <c r="G120" s="100" t="s">
        <v>161</v>
      </c>
      <c r="H120" s="100" t="s">
        <v>124</v>
      </c>
      <c r="I120" s="101">
        <f>I121</f>
        <v>11.5</v>
      </c>
      <c r="J120" s="101">
        <f t="shared" ref="J120:J122" si="47">J121</f>
        <v>0</v>
      </c>
      <c r="K120" s="111">
        <f t="shared" si="28"/>
        <v>0</v>
      </c>
    </row>
    <row r="121" spans="1:11" ht="40.5" customHeight="1" x14ac:dyDescent="0.2">
      <c r="A121" s="99" t="s">
        <v>127</v>
      </c>
      <c r="B121" s="100" t="s">
        <v>105</v>
      </c>
      <c r="C121" s="100" t="s">
        <v>160</v>
      </c>
      <c r="D121" s="100" t="s">
        <v>148</v>
      </c>
      <c r="E121" s="100" t="s">
        <v>8</v>
      </c>
      <c r="F121" s="100" t="s">
        <v>150</v>
      </c>
      <c r="G121" s="100" t="s">
        <v>161</v>
      </c>
      <c r="H121" s="100" t="s">
        <v>125</v>
      </c>
      <c r="I121" s="101">
        <f>'Приложение 2'!J92</f>
        <v>11.5</v>
      </c>
      <c r="J121" s="101">
        <f>'Приложение 2'!K92</f>
        <v>0</v>
      </c>
      <c r="K121" s="111">
        <f t="shared" si="28"/>
        <v>0</v>
      </c>
    </row>
    <row r="122" spans="1:11" ht="0.75" customHeight="1" x14ac:dyDescent="0.2">
      <c r="A122" s="99" t="s">
        <v>132</v>
      </c>
      <c r="B122" s="100" t="s">
        <v>105</v>
      </c>
      <c r="C122" s="100" t="s">
        <v>160</v>
      </c>
      <c r="D122" s="100" t="s">
        <v>148</v>
      </c>
      <c r="E122" s="100" t="s">
        <v>8</v>
      </c>
      <c r="F122" s="100" t="s">
        <v>150</v>
      </c>
      <c r="G122" s="100" t="s">
        <v>161</v>
      </c>
      <c r="H122" s="100" t="s">
        <v>130</v>
      </c>
      <c r="I122" s="101">
        <f>I123</f>
        <v>12.13</v>
      </c>
      <c r="J122" s="101">
        <f t="shared" si="47"/>
        <v>12.13</v>
      </c>
      <c r="K122" s="111">
        <f t="shared" ref="K122:K123" si="48">J122/I122*100</f>
        <v>100</v>
      </c>
    </row>
    <row r="123" spans="1:11" x14ac:dyDescent="0.2">
      <c r="A123" s="99" t="s">
        <v>133</v>
      </c>
      <c r="B123" s="100" t="s">
        <v>105</v>
      </c>
      <c r="C123" s="100" t="s">
        <v>160</v>
      </c>
      <c r="D123" s="100" t="s">
        <v>148</v>
      </c>
      <c r="E123" s="100" t="s">
        <v>8</v>
      </c>
      <c r="F123" s="100" t="s">
        <v>150</v>
      </c>
      <c r="G123" s="100" t="s">
        <v>161</v>
      </c>
      <c r="H123" s="100" t="s">
        <v>131</v>
      </c>
      <c r="I123" s="101">
        <f>'Приложение 2'!J94</f>
        <v>12.13</v>
      </c>
      <c r="J123" s="101">
        <f>'Приложение 2'!K94</f>
        <v>12.13</v>
      </c>
      <c r="K123" s="111">
        <f t="shared" si="48"/>
        <v>100</v>
      </c>
    </row>
    <row r="124" spans="1:11" ht="25.5" x14ac:dyDescent="0.2">
      <c r="A124" s="102" t="s">
        <v>167</v>
      </c>
      <c r="B124" s="100" t="s">
        <v>166</v>
      </c>
      <c r="C124" s="100"/>
      <c r="D124" s="100"/>
      <c r="E124" s="100"/>
      <c r="F124" s="100"/>
      <c r="G124" s="100"/>
      <c r="H124" s="100"/>
      <c r="I124" s="101">
        <f>I125+I136+I131</f>
        <v>3176.7</v>
      </c>
      <c r="J124" s="101">
        <f>J125+J136</f>
        <v>478.4</v>
      </c>
      <c r="K124" s="111">
        <f t="shared" si="28"/>
        <v>15.059653099128026</v>
      </c>
    </row>
    <row r="125" spans="1:11" x14ac:dyDescent="0.2">
      <c r="A125" s="102" t="s">
        <v>168</v>
      </c>
      <c r="B125" s="100" t="s">
        <v>166</v>
      </c>
      <c r="C125" s="100" t="s">
        <v>118</v>
      </c>
      <c r="D125" s="100"/>
      <c r="E125" s="100"/>
      <c r="F125" s="100"/>
      <c r="G125" s="100"/>
      <c r="H125" s="100"/>
      <c r="I125" s="101">
        <f>I126</f>
        <v>273.39999999999998</v>
      </c>
      <c r="J125" s="101">
        <f t="shared" ref="J125" si="49">J126</f>
        <v>104.80000000000001</v>
      </c>
      <c r="K125" s="111">
        <f t="shared" si="28"/>
        <v>38.33211411850769</v>
      </c>
    </row>
    <row r="126" spans="1:11" ht="25.5" x14ac:dyDescent="0.2">
      <c r="A126" s="102" t="s">
        <v>152</v>
      </c>
      <c r="B126" s="100" t="s">
        <v>166</v>
      </c>
      <c r="C126" s="100" t="s">
        <v>118</v>
      </c>
      <c r="D126" s="100" t="s">
        <v>148</v>
      </c>
      <c r="E126" s="100" t="s">
        <v>149</v>
      </c>
      <c r="F126" s="100"/>
      <c r="G126" s="100"/>
      <c r="H126" s="100"/>
      <c r="I126" s="101">
        <f>I127</f>
        <v>273.39999999999998</v>
      </c>
      <c r="J126" s="101">
        <f t="shared" ref="J126" si="50">J127</f>
        <v>104.80000000000001</v>
      </c>
      <c r="K126" s="111">
        <f t="shared" si="28"/>
        <v>38.33211411850769</v>
      </c>
    </row>
    <row r="127" spans="1:11" ht="38.25" x14ac:dyDescent="0.2">
      <c r="A127" s="102" t="s">
        <v>153</v>
      </c>
      <c r="B127" s="100" t="s">
        <v>166</v>
      </c>
      <c r="C127" s="100" t="s">
        <v>118</v>
      </c>
      <c r="D127" s="100" t="s">
        <v>148</v>
      </c>
      <c r="E127" s="100" t="s">
        <v>8</v>
      </c>
      <c r="F127" s="100" t="s">
        <v>150</v>
      </c>
      <c r="G127" s="100"/>
      <c r="H127" s="100"/>
      <c r="I127" s="101">
        <f>I128</f>
        <v>273.39999999999998</v>
      </c>
      <c r="J127" s="101">
        <f t="shared" ref="J127" si="51">J128</f>
        <v>104.80000000000001</v>
      </c>
      <c r="K127" s="111">
        <f t="shared" si="28"/>
        <v>38.33211411850769</v>
      </c>
    </row>
    <row r="128" spans="1:11" ht="37.5" customHeight="1" x14ac:dyDescent="0.2">
      <c r="A128" s="102" t="s">
        <v>170</v>
      </c>
      <c r="B128" s="100" t="s">
        <v>166</v>
      </c>
      <c r="C128" s="100" t="s">
        <v>118</v>
      </c>
      <c r="D128" s="100" t="s">
        <v>148</v>
      </c>
      <c r="E128" s="100" t="s">
        <v>8</v>
      </c>
      <c r="F128" s="100" t="s">
        <v>150</v>
      </c>
      <c r="G128" s="100" t="s">
        <v>169</v>
      </c>
      <c r="H128" s="100"/>
      <c r="I128" s="101">
        <f>I129</f>
        <v>273.39999999999998</v>
      </c>
      <c r="J128" s="101">
        <f t="shared" ref="J128" si="52">J129+J134</f>
        <v>104.80000000000001</v>
      </c>
      <c r="K128" s="111">
        <f t="shared" si="28"/>
        <v>38.33211411850769</v>
      </c>
    </row>
    <row r="129" spans="1:11" ht="64.5" customHeight="1" x14ac:dyDescent="0.2">
      <c r="A129" s="102" t="s">
        <v>115</v>
      </c>
      <c r="B129" s="100" t="s">
        <v>166</v>
      </c>
      <c r="C129" s="100" t="s">
        <v>118</v>
      </c>
      <c r="D129" s="100" t="s">
        <v>148</v>
      </c>
      <c r="E129" s="100" t="s">
        <v>8</v>
      </c>
      <c r="F129" s="100" t="s">
        <v>150</v>
      </c>
      <c r="G129" s="100" t="s">
        <v>169</v>
      </c>
      <c r="H129" s="100" t="s">
        <v>114</v>
      </c>
      <c r="I129" s="101">
        <f>I130</f>
        <v>273.39999999999998</v>
      </c>
      <c r="J129" s="101">
        <f t="shared" ref="J129" si="53">J130</f>
        <v>62.2</v>
      </c>
      <c r="K129" s="111">
        <f t="shared" si="28"/>
        <v>22.750548646671547</v>
      </c>
    </row>
    <row r="130" spans="1:11" ht="27" customHeight="1" x14ac:dyDescent="0.2">
      <c r="A130" s="102" t="s">
        <v>117</v>
      </c>
      <c r="B130" s="100" t="s">
        <v>166</v>
      </c>
      <c r="C130" s="100" t="s">
        <v>118</v>
      </c>
      <c r="D130" s="100" t="s">
        <v>148</v>
      </c>
      <c r="E130" s="100" t="s">
        <v>8</v>
      </c>
      <c r="F130" s="100" t="s">
        <v>150</v>
      </c>
      <c r="G130" s="100" t="s">
        <v>169</v>
      </c>
      <c r="H130" s="100" t="s">
        <v>116</v>
      </c>
      <c r="I130" s="101">
        <f>'Приложение 2'!J101</f>
        <v>273.39999999999998</v>
      </c>
      <c r="J130" s="101">
        <f>'Приложение 2'!K101</f>
        <v>62.2</v>
      </c>
      <c r="K130" s="111">
        <f t="shared" si="28"/>
        <v>22.750548646671547</v>
      </c>
    </row>
    <row r="131" spans="1:11" ht="49.5" customHeight="1" x14ac:dyDescent="0.2">
      <c r="A131" s="102" t="s">
        <v>567</v>
      </c>
      <c r="B131" s="100" t="s">
        <v>166</v>
      </c>
      <c r="C131" s="100" t="s">
        <v>118</v>
      </c>
      <c r="D131" s="100" t="s">
        <v>148</v>
      </c>
      <c r="E131" s="100" t="s">
        <v>8</v>
      </c>
      <c r="F131" s="100" t="s">
        <v>150</v>
      </c>
      <c r="G131" s="100" t="s">
        <v>568</v>
      </c>
      <c r="H131" s="100"/>
      <c r="I131" s="101">
        <f>I132+I135</f>
        <v>841</v>
      </c>
      <c r="J131" s="101">
        <f>J132</f>
        <v>227.8</v>
      </c>
      <c r="K131" s="111">
        <f>J131/I131*100</f>
        <v>27.086801426872771</v>
      </c>
    </row>
    <row r="132" spans="1:11" ht="66" customHeight="1" x14ac:dyDescent="0.2">
      <c r="A132" s="102" t="s">
        <v>569</v>
      </c>
      <c r="B132" s="100" t="s">
        <v>166</v>
      </c>
      <c r="C132" s="100" t="s">
        <v>118</v>
      </c>
      <c r="D132" s="100" t="s">
        <v>148</v>
      </c>
      <c r="E132" s="100" t="s">
        <v>8</v>
      </c>
      <c r="F132" s="100" t="s">
        <v>150</v>
      </c>
      <c r="G132" s="100" t="s">
        <v>568</v>
      </c>
      <c r="H132" s="100" t="s">
        <v>114</v>
      </c>
      <c r="I132" s="101">
        <f>I133</f>
        <v>741.1</v>
      </c>
      <c r="J132" s="101">
        <f>J133</f>
        <v>227.8</v>
      </c>
      <c r="K132" s="111">
        <f>J132/I132*100</f>
        <v>30.738092025367695</v>
      </c>
    </row>
    <row r="133" spans="1:11" ht="27" customHeight="1" x14ac:dyDescent="0.2">
      <c r="A133" s="102" t="s">
        <v>570</v>
      </c>
      <c r="B133" s="100" t="s">
        <v>166</v>
      </c>
      <c r="C133" s="100" t="s">
        <v>118</v>
      </c>
      <c r="D133" s="100" t="s">
        <v>148</v>
      </c>
      <c r="E133" s="100" t="s">
        <v>8</v>
      </c>
      <c r="F133" s="100" t="s">
        <v>150</v>
      </c>
      <c r="G133" s="100" t="s">
        <v>568</v>
      </c>
      <c r="H133" s="100" t="s">
        <v>116</v>
      </c>
      <c r="I133" s="101">
        <f>'Приложение 2'!J104</f>
        <v>741.1</v>
      </c>
      <c r="J133" s="101">
        <f>'Приложение 2'!K104</f>
        <v>227.8</v>
      </c>
      <c r="K133" s="111">
        <f>J133/I133*100</f>
        <v>30.738092025367695</v>
      </c>
    </row>
    <row r="134" spans="1:11" ht="25.5" x14ac:dyDescent="0.2">
      <c r="A134" s="99" t="s">
        <v>126</v>
      </c>
      <c r="B134" s="100" t="s">
        <v>166</v>
      </c>
      <c r="C134" s="100" t="s">
        <v>118</v>
      </c>
      <c r="D134" s="100" t="s">
        <v>148</v>
      </c>
      <c r="E134" s="100" t="s">
        <v>8</v>
      </c>
      <c r="F134" s="100" t="s">
        <v>150</v>
      </c>
      <c r="G134" s="100" t="s">
        <v>568</v>
      </c>
      <c r="H134" s="100" t="s">
        <v>124</v>
      </c>
      <c r="I134" s="101">
        <f>I135</f>
        <v>99.9</v>
      </c>
      <c r="J134" s="101">
        <f>J135</f>
        <v>42.6</v>
      </c>
      <c r="K134" s="111">
        <f t="shared" si="28"/>
        <v>42.642642642642642</v>
      </c>
    </row>
    <row r="135" spans="1:11" ht="38.25" x14ac:dyDescent="0.2">
      <c r="A135" s="99" t="s">
        <v>127</v>
      </c>
      <c r="B135" s="100" t="s">
        <v>166</v>
      </c>
      <c r="C135" s="100" t="s">
        <v>118</v>
      </c>
      <c r="D135" s="100" t="s">
        <v>148</v>
      </c>
      <c r="E135" s="100" t="s">
        <v>8</v>
      </c>
      <c r="F135" s="100" t="s">
        <v>150</v>
      </c>
      <c r="G135" s="100" t="s">
        <v>568</v>
      </c>
      <c r="H135" s="100" t="s">
        <v>125</v>
      </c>
      <c r="I135" s="101">
        <f>'Приложение 2'!J106</f>
        <v>99.9</v>
      </c>
      <c r="J135" s="101">
        <f>'Приложение 2'!K106</f>
        <v>42.6</v>
      </c>
      <c r="K135" s="111">
        <f t="shared" si="28"/>
        <v>42.642642642642642</v>
      </c>
    </row>
    <row r="136" spans="1:11" ht="40.5" customHeight="1" x14ac:dyDescent="0.2">
      <c r="A136" s="102" t="s">
        <v>247</v>
      </c>
      <c r="B136" s="100" t="s">
        <v>166</v>
      </c>
      <c r="C136" s="100" t="s">
        <v>17</v>
      </c>
      <c r="D136" s="100"/>
      <c r="E136" s="100"/>
      <c r="F136" s="100"/>
      <c r="G136" s="100"/>
      <c r="H136" s="100"/>
      <c r="I136" s="101">
        <f>I143+I137</f>
        <v>2062.2999999999997</v>
      </c>
      <c r="J136" s="101">
        <f>J143+J137</f>
        <v>373.59999999999997</v>
      </c>
      <c r="K136" s="111">
        <f t="shared" si="28"/>
        <v>18.115696067497456</v>
      </c>
    </row>
    <row r="137" spans="1:11" ht="53.25" hidden="1" customHeight="1" x14ac:dyDescent="0.2">
      <c r="A137" s="102" t="s">
        <v>109</v>
      </c>
      <c r="B137" s="100" t="s">
        <v>166</v>
      </c>
      <c r="C137" s="100" t="s">
        <v>17</v>
      </c>
      <c r="D137" s="100" t="s">
        <v>105</v>
      </c>
      <c r="E137" s="100" t="s">
        <v>149</v>
      </c>
      <c r="F137" s="100"/>
      <c r="G137" s="100"/>
      <c r="H137" s="100"/>
      <c r="I137" s="101">
        <f>I138</f>
        <v>0</v>
      </c>
      <c r="J137" s="101">
        <f>J138</f>
        <v>0</v>
      </c>
      <c r="K137" s="111" t="e">
        <f t="shared" si="28"/>
        <v>#DIV/0!</v>
      </c>
    </row>
    <row r="138" spans="1:11" ht="0.75" hidden="1" customHeight="1" x14ac:dyDescent="0.2">
      <c r="A138" s="102" t="s">
        <v>238</v>
      </c>
      <c r="B138" s="100" t="s">
        <v>166</v>
      </c>
      <c r="C138" s="100" t="s">
        <v>17</v>
      </c>
      <c r="D138" s="100" t="s">
        <v>105</v>
      </c>
      <c r="E138" s="100" t="s">
        <v>11</v>
      </c>
      <c r="F138" s="100"/>
      <c r="G138" s="100"/>
      <c r="H138" s="100"/>
      <c r="I138" s="101">
        <f t="shared" ref="I138:I141" si="54">I139</f>
        <v>0</v>
      </c>
      <c r="J138" s="101">
        <f t="shared" ref="J138:J141" si="55">J139</f>
        <v>0</v>
      </c>
      <c r="K138" s="111" t="e">
        <f t="shared" si="28"/>
        <v>#DIV/0!</v>
      </c>
    </row>
    <row r="139" spans="1:11" ht="0.75" customHeight="1" x14ac:dyDescent="0.2">
      <c r="A139" s="102" t="s">
        <v>244</v>
      </c>
      <c r="B139" s="100" t="s">
        <v>166</v>
      </c>
      <c r="C139" s="100" t="s">
        <v>17</v>
      </c>
      <c r="D139" s="100" t="s">
        <v>105</v>
      </c>
      <c r="E139" s="100" t="s">
        <v>11</v>
      </c>
      <c r="F139" s="100" t="s">
        <v>108</v>
      </c>
      <c r="G139" s="100"/>
      <c r="H139" s="100"/>
      <c r="I139" s="101">
        <f t="shared" si="54"/>
        <v>0</v>
      </c>
      <c r="J139" s="101">
        <f t="shared" si="55"/>
        <v>0</v>
      </c>
      <c r="K139" s="111" t="e">
        <f t="shared" si="28"/>
        <v>#DIV/0!</v>
      </c>
    </row>
    <row r="140" spans="1:11" ht="40.5" hidden="1" customHeight="1" x14ac:dyDescent="0.2">
      <c r="A140" s="105" t="s">
        <v>488</v>
      </c>
      <c r="B140" s="100" t="s">
        <v>166</v>
      </c>
      <c r="C140" s="100" t="s">
        <v>17</v>
      </c>
      <c r="D140" s="100" t="s">
        <v>105</v>
      </c>
      <c r="E140" s="100" t="s">
        <v>11</v>
      </c>
      <c r="F140" s="100" t="s">
        <v>108</v>
      </c>
      <c r="G140" s="100" t="s">
        <v>487</v>
      </c>
      <c r="H140" s="103"/>
      <c r="I140" s="101">
        <f t="shared" si="54"/>
        <v>0</v>
      </c>
      <c r="J140" s="101">
        <f t="shared" si="55"/>
        <v>0</v>
      </c>
      <c r="K140" s="111" t="e">
        <f t="shared" si="28"/>
        <v>#DIV/0!</v>
      </c>
    </row>
    <row r="141" spans="1:11" ht="0.75" hidden="1" customHeight="1" x14ac:dyDescent="0.2">
      <c r="A141" s="99" t="s">
        <v>222</v>
      </c>
      <c r="B141" s="100" t="s">
        <v>166</v>
      </c>
      <c r="C141" s="100" t="s">
        <v>17</v>
      </c>
      <c r="D141" s="100" t="s">
        <v>105</v>
      </c>
      <c r="E141" s="100" t="s">
        <v>11</v>
      </c>
      <c r="F141" s="100" t="s">
        <v>108</v>
      </c>
      <c r="G141" s="100" t="s">
        <v>487</v>
      </c>
      <c r="H141" s="100" t="s">
        <v>219</v>
      </c>
      <c r="I141" s="101">
        <f t="shared" si="54"/>
        <v>0</v>
      </c>
      <c r="J141" s="101">
        <f t="shared" si="55"/>
        <v>0</v>
      </c>
      <c r="K141" s="111" t="e">
        <f t="shared" si="28"/>
        <v>#DIV/0!</v>
      </c>
    </row>
    <row r="142" spans="1:11" ht="0.75" customHeight="1" x14ac:dyDescent="0.2">
      <c r="A142" s="99" t="s">
        <v>246</v>
      </c>
      <c r="B142" s="100" t="s">
        <v>166</v>
      </c>
      <c r="C142" s="100" t="s">
        <v>17</v>
      </c>
      <c r="D142" s="100" t="s">
        <v>105</v>
      </c>
      <c r="E142" s="100" t="s">
        <v>11</v>
      </c>
      <c r="F142" s="100" t="s">
        <v>108</v>
      </c>
      <c r="G142" s="100" t="s">
        <v>487</v>
      </c>
      <c r="H142" s="100" t="s">
        <v>242</v>
      </c>
      <c r="I142" s="101">
        <f>'Приложение 2'!J274</f>
        <v>0</v>
      </c>
      <c r="J142" s="101">
        <f>'Приложение 2'!K274</f>
        <v>0</v>
      </c>
      <c r="K142" s="111" t="e">
        <f t="shared" si="28"/>
        <v>#DIV/0!</v>
      </c>
    </row>
    <row r="143" spans="1:11" ht="30" customHeight="1" x14ac:dyDescent="0.2">
      <c r="A143" s="102" t="s">
        <v>152</v>
      </c>
      <c r="B143" s="100" t="s">
        <v>166</v>
      </c>
      <c r="C143" s="100" t="s">
        <v>17</v>
      </c>
      <c r="D143" s="100" t="s">
        <v>148</v>
      </c>
      <c r="E143" s="100" t="s">
        <v>149</v>
      </c>
      <c r="F143" s="100"/>
      <c r="G143" s="100"/>
      <c r="H143" s="100"/>
      <c r="I143" s="101">
        <f>I144</f>
        <v>2062.2999999999997</v>
      </c>
      <c r="J143" s="101">
        <f t="shared" ref="J143" si="56">J144</f>
        <v>373.59999999999997</v>
      </c>
      <c r="K143" s="111">
        <f t="shared" si="28"/>
        <v>18.115696067497456</v>
      </c>
    </row>
    <row r="144" spans="1:11" ht="44.25" customHeight="1" x14ac:dyDescent="0.2">
      <c r="A144" s="102" t="s">
        <v>153</v>
      </c>
      <c r="B144" s="100" t="s">
        <v>166</v>
      </c>
      <c r="C144" s="100" t="s">
        <v>17</v>
      </c>
      <c r="D144" s="100" t="s">
        <v>148</v>
      </c>
      <c r="E144" s="100" t="s">
        <v>8</v>
      </c>
      <c r="F144" s="100" t="s">
        <v>150</v>
      </c>
      <c r="G144" s="100"/>
      <c r="H144" s="100"/>
      <c r="I144" s="101">
        <f>I145+I152</f>
        <v>2062.2999999999997</v>
      </c>
      <c r="J144" s="101">
        <f>J145+J152</f>
        <v>373.59999999999997</v>
      </c>
      <c r="K144" s="111">
        <f t="shared" si="28"/>
        <v>18.115696067497456</v>
      </c>
    </row>
    <row r="145" spans="1:11" ht="38.25" customHeight="1" x14ac:dyDescent="0.2">
      <c r="A145" s="102" t="s">
        <v>249</v>
      </c>
      <c r="B145" s="100" t="s">
        <v>166</v>
      </c>
      <c r="C145" s="100" t="s">
        <v>17</v>
      </c>
      <c r="D145" s="100" t="s">
        <v>148</v>
      </c>
      <c r="E145" s="100" t="s">
        <v>8</v>
      </c>
      <c r="F145" s="100" t="s">
        <v>150</v>
      </c>
      <c r="G145" s="100" t="s">
        <v>248</v>
      </c>
      <c r="H145" s="100"/>
      <c r="I145" s="101">
        <f>I146+I148+I150</f>
        <v>2062.2999999999997</v>
      </c>
      <c r="J145" s="101">
        <f>J146+J148+J150</f>
        <v>373.59999999999997</v>
      </c>
      <c r="K145" s="111">
        <f t="shared" si="28"/>
        <v>18.115696067497456</v>
      </c>
    </row>
    <row r="146" spans="1:11" ht="60.75" customHeight="1" x14ac:dyDescent="0.2">
      <c r="A146" s="102" t="s">
        <v>115</v>
      </c>
      <c r="B146" s="100" t="s">
        <v>166</v>
      </c>
      <c r="C146" s="100" t="s">
        <v>17</v>
      </c>
      <c r="D146" s="100" t="s">
        <v>148</v>
      </c>
      <c r="E146" s="100" t="s">
        <v>8</v>
      </c>
      <c r="F146" s="100" t="s">
        <v>150</v>
      </c>
      <c r="G146" s="100" t="s">
        <v>248</v>
      </c>
      <c r="H146" s="100" t="s">
        <v>114</v>
      </c>
      <c r="I146" s="101">
        <f>I147</f>
        <v>2021.6</v>
      </c>
      <c r="J146" s="101">
        <f t="shared" ref="J146" si="57">J147</f>
        <v>354.4</v>
      </c>
      <c r="K146" s="111">
        <f t="shared" si="28"/>
        <v>17.530668777206174</v>
      </c>
    </row>
    <row r="147" spans="1:11" ht="25.5" x14ac:dyDescent="0.2">
      <c r="A147" s="99" t="s">
        <v>165</v>
      </c>
      <c r="B147" s="100" t="s">
        <v>166</v>
      </c>
      <c r="C147" s="100" t="s">
        <v>17</v>
      </c>
      <c r="D147" s="100" t="s">
        <v>148</v>
      </c>
      <c r="E147" s="100" t="s">
        <v>8</v>
      </c>
      <c r="F147" s="100" t="s">
        <v>150</v>
      </c>
      <c r="G147" s="100" t="s">
        <v>248</v>
      </c>
      <c r="H147" s="100" t="s">
        <v>162</v>
      </c>
      <c r="I147" s="101">
        <f>'Приложение 2'!J279</f>
        <v>2021.6</v>
      </c>
      <c r="J147" s="101">
        <f>'Приложение 2'!K279</f>
        <v>354.4</v>
      </c>
      <c r="K147" s="111">
        <f t="shared" si="28"/>
        <v>17.530668777206174</v>
      </c>
    </row>
    <row r="148" spans="1:11" ht="25.5" x14ac:dyDescent="0.2">
      <c r="A148" s="99" t="s">
        <v>126</v>
      </c>
      <c r="B148" s="100" t="s">
        <v>166</v>
      </c>
      <c r="C148" s="100" t="s">
        <v>17</v>
      </c>
      <c r="D148" s="100" t="s">
        <v>148</v>
      </c>
      <c r="E148" s="100" t="s">
        <v>8</v>
      </c>
      <c r="F148" s="100" t="s">
        <v>150</v>
      </c>
      <c r="G148" s="100" t="s">
        <v>248</v>
      </c>
      <c r="H148" s="100" t="s">
        <v>124</v>
      </c>
      <c r="I148" s="101">
        <f>I149</f>
        <v>40.700000000000003</v>
      </c>
      <c r="J148" s="101">
        <f t="shared" ref="J148:J150" si="58">J149</f>
        <v>19.2</v>
      </c>
      <c r="K148" s="111">
        <f t="shared" si="28"/>
        <v>47.174447174447174</v>
      </c>
    </row>
    <row r="149" spans="1:11" ht="36" customHeight="1" x14ac:dyDescent="0.2">
      <c r="A149" s="99" t="s">
        <v>127</v>
      </c>
      <c r="B149" s="100" t="s">
        <v>166</v>
      </c>
      <c r="C149" s="100" t="s">
        <v>17</v>
      </c>
      <c r="D149" s="100" t="s">
        <v>148</v>
      </c>
      <c r="E149" s="100" t="s">
        <v>8</v>
      </c>
      <c r="F149" s="100" t="s">
        <v>150</v>
      </c>
      <c r="G149" s="100" t="s">
        <v>248</v>
      </c>
      <c r="H149" s="100" t="s">
        <v>125</v>
      </c>
      <c r="I149" s="101">
        <f>'Приложение 2'!J281</f>
        <v>40.700000000000003</v>
      </c>
      <c r="J149" s="101">
        <f>'Приложение 2'!K281</f>
        <v>19.2</v>
      </c>
      <c r="K149" s="111">
        <f t="shared" si="28"/>
        <v>47.174447174447174</v>
      </c>
    </row>
    <row r="150" spans="1:11" hidden="1" x14ac:dyDescent="0.2">
      <c r="A150" s="99" t="s">
        <v>132</v>
      </c>
      <c r="B150" s="100" t="s">
        <v>166</v>
      </c>
      <c r="C150" s="100" t="s">
        <v>17</v>
      </c>
      <c r="D150" s="100" t="s">
        <v>148</v>
      </c>
      <c r="E150" s="100" t="s">
        <v>8</v>
      </c>
      <c r="F150" s="100" t="s">
        <v>150</v>
      </c>
      <c r="G150" s="100" t="s">
        <v>248</v>
      </c>
      <c r="H150" s="100" t="s">
        <v>130</v>
      </c>
      <c r="I150" s="101">
        <f>I151</f>
        <v>0</v>
      </c>
      <c r="J150" s="101">
        <f t="shared" si="58"/>
        <v>0</v>
      </c>
      <c r="K150" s="111" t="e">
        <f t="shared" ref="K150:K154" si="59">J150/I150*100</f>
        <v>#DIV/0!</v>
      </c>
    </row>
    <row r="151" spans="1:11" ht="12.75" hidden="1" customHeight="1" x14ac:dyDescent="0.2">
      <c r="A151" s="99" t="s">
        <v>133</v>
      </c>
      <c r="B151" s="100" t="s">
        <v>166</v>
      </c>
      <c r="C151" s="100" t="s">
        <v>17</v>
      </c>
      <c r="D151" s="100" t="s">
        <v>148</v>
      </c>
      <c r="E151" s="100" t="s">
        <v>8</v>
      </c>
      <c r="F151" s="100" t="s">
        <v>150</v>
      </c>
      <c r="G151" s="100" t="s">
        <v>248</v>
      </c>
      <c r="H151" s="100" t="s">
        <v>131</v>
      </c>
      <c r="I151" s="101">
        <f>'Приложение 2'!J283</f>
        <v>0</v>
      </c>
      <c r="J151" s="101">
        <f>'Приложение 2'!K283</f>
        <v>0</v>
      </c>
      <c r="K151" s="111" t="e">
        <f t="shared" si="59"/>
        <v>#DIV/0!</v>
      </c>
    </row>
    <row r="152" spans="1:11" ht="63.75" hidden="1" x14ac:dyDescent="0.2">
      <c r="A152" s="102" t="s">
        <v>475</v>
      </c>
      <c r="B152" s="100" t="s">
        <v>166</v>
      </c>
      <c r="C152" s="100" t="s">
        <v>17</v>
      </c>
      <c r="D152" s="100" t="s">
        <v>148</v>
      </c>
      <c r="E152" s="100" t="s">
        <v>8</v>
      </c>
      <c r="F152" s="100" t="s">
        <v>150</v>
      </c>
      <c r="G152" s="100" t="s">
        <v>474</v>
      </c>
      <c r="H152" s="100"/>
      <c r="I152" s="101">
        <f>I153</f>
        <v>0</v>
      </c>
      <c r="J152" s="101">
        <f>J153</f>
        <v>0</v>
      </c>
      <c r="K152" s="111" t="e">
        <f t="shared" si="59"/>
        <v>#DIV/0!</v>
      </c>
    </row>
    <row r="153" spans="1:11" ht="63.75" hidden="1" x14ac:dyDescent="0.2">
      <c r="A153" s="102" t="s">
        <v>115</v>
      </c>
      <c r="B153" s="100" t="s">
        <v>166</v>
      </c>
      <c r="C153" s="100" t="s">
        <v>17</v>
      </c>
      <c r="D153" s="100" t="s">
        <v>148</v>
      </c>
      <c r="E153" s="100" t="s">
        <v>8</v>
      </c>
      <c r="F153" s="100" t="s">
        <v>150</v>
      </c>
      <c r="G153" s="100" t="s">
        <v>474</v>
      </c>
      <c r="H153" s="100" t="s">
        <v>114</v>
      </c>
      <c r="I153" s="101">
        <f>I154</f>
        <v>0</v>
      </c>
      <c r="J153" s="101">
        <f t="shared" ref="J153" si="60">J154</f>
        <v>0</v>
      </c>
      <c r="K153" s="111" t="e">
        <f t="shared" si="59"/>
        <v>#DIV/0!</v>
      </c>
    </row>
    <row r="154" spans="1:11" ht="25.5" hidden="1" x14ac:dyDescent="0.2">
      <c r="A154" s="99" t="s">
        <v>165</v>
      </c>
      <c r="B154" s="100" t="s">
        <v>166</v>
      </c>
      <c r="C154" s="100" t="s">
        <v>17</v>
      </c>
      <c r="D154" s="100" t="s">
        <v>148</v>
      </c>
      <c r="E154" s="100" t="s">
        <v>8</v>
      </c>
      <c r="F154" s="100" t="s">
        <v>150</v>
      </c>
      <c r="G154" s="100" t="s">
        <v>474</v>
      </c>
      <c r="H154" s="100" t="s">
        <v>162</v>
      </c>
      <c r="I154" s="101">
        <f>'Приложение 2'!J286</f>
        <v>0</v>
      </c>
      <c r="J154" s="101">
        <f>'Приложение 2'!K286</f>
        <v>0</v>
      </c>
      <c r="K154" s="111" t="e">
        <f t="shared" si="59"/>
        <v>#DIV/0!</v>
      </c>
    </row>
    <row r="155" spans="1:11" x14ac:dyDescent="0.2">
      <c r="A155" s="102" t="s">
        <v>176</v>
      </c>
      <c r="B155" s="100" t="s">
        <v>118</v>
      </c>
      <c r="C155" s="100"/>
      <c r="D155" s="100"/>
      <c r="E155" s="100"/>
      <c r="F155" s="100"/>
      <c r="G155" s="100"/>
      <c r="H155" s="100"/>
      <c r="I155" s="101">
        <f>I156+I188+I178+I203</f>
        <v>41679.699999999997</v>
      </c>
      <c r="J155" s="101">
        <f>J156+J188+J178</f>
        <v>3344.5</v>
      </c>
      <c r="K155" s="111">
        <f t="shared" si="28"/>
        <v>8.0242900020873478</v>
      </c>
    </row>
    <row r="156" spans="1:11" x14ac:dyDescent="0.2">
      <c r="A156" s="102" t="s">
        <v>177</v>
      </c>
      <c r="B156" s="100" t="s">
        <v>118</v>
      </c>
      <c r="C156" s="100" t="s">
        <v>155</v>
      </c>
      <c r="D156" s="100"/>
      <c r="E156" s="100"/>
      <c r="F156" s="100"/>
      <c r="G156" s="100"/>
      <c r="H156" s="100"/>
      <c r="I156" s="101">
        <f>I157+I170</f>
        <v>468.9</v>
      </c>
      <c r="J156" s="101">
        <f t="shared" ref="J156" si="61">J157+J170</f>
        <v>20.100000000000001</v>
      </c>
      <c r="K156" s="111">
        <f t="shared" si="28"/>
        <v>4.2866282789507357</v>
      </c>
    </row>
    <row r="157" spans="1:11" ht="25.5" x14ac:dyDescent="0.2">
      <c r="A157" s="102" t="s">
        <v>178</v>
      </c>
      <c r="B157" s="100" t="s">
        <v>118</v>
      </c>
      <c r="C157" s="100" t="s">
        <v>155</v>
      </c>
      <c r="D157" s="100" t="s">
        <v>171</v>
      </c>
      <c r="E157" s="100" t="s">
        <v>149</v>
      </c>
      <c r="F157" s="100"/>
      <c r="G157" s="100"/>
      <c r="H157" s="100"/>
      <c r="I157" s="101">
        <f>I158</f>
        <v>241.79999999999998</v>
      </c>
      <c r="J157" s="101">
        <f t="shared" ref="J157" si="62">J158</f>
        <v>20.100000000000001</v>
      </c>
      <c r="K157" s="111">
        <f t="shared" si="28"/>
        <v>8.3126550868486362</v>
      </c>
    </row>
    <row r="158" spans="1:11" ht="25.5" x14ac:dyDescent="0.2">
      <c r="A158" s="102" t="s">
        <v>179</v>
      </c>
      <c r="B158" s="100" t="s">
        <v>118</v>
      </c>
      <c r="C158" s="100" t="s">
        <v>155</v>
      </c>
      <c r="D158" s="100" t="s">
        <v>171</v>
      </c>
      <c r="E158" s="100" t="s">
        <v>10</v>
      </c>
      <c r="F158" s="100"/>
      <c r="G158" s="100"/>
      <c r="H158" s="100"/>
      <c r="I158" s="101">
        <f>I159</f>
        <v>241.79999999999998</v>
      </c>
      <c r="J158" s="101">
        <f t="shared" ref="J158" si="63">J159</f>
        <v>20.100000000000001</v>
      </c>
      <c r="K158" s="111">
        <f t="shared" si="28"/>
        <v>8.3126550868486362</v>
      </c>
    </row>
    <row r="159" spans="1:11" ht="39.75" customHeight="1" x14ac:dyDescent="0.2">
      <c r="A159" s="102" t="s">
        <v>180</v>
      </c>
      <c r="B159" s="100" t="s">
        <v>118</v>
      </c>
      <c r="C159" s="100" t="s">
        <v>155</v>
      </c>
      <c r="D159" s="100" t="s">
        <v>171</v>
      </c>
      <c r="E159" s="100" t="s">
        <v>10</v>
      </c>
      <c r="F159" s="100" t="s">
        <v>105</v>
      </c>
      <c r="G159" s="100"/>
      <c r="H159" s="100"/>
      <c r="I159" s="101">
        <f>I160+I163+I166</f>
        <v>241.79999999999998</v>
      </c>
      <c r="J159" s="101">
        <f t="shared" ref="J159" si="64">J160+J163+J166</f>
        <v>20.100000000000001</v>
      </c>
      <c r="K159" s="111">
        <f t="shared" si="28"/>
        <v>8.3126550868486362</v>
      </c>
    </row>
    <row r="160" spans="1:11" ht="219.75" customHeight="1" x14ac:dyDescent="0.2">
      <c r="A160" s="117" t="s">
        <v>181</v>
      </c>
      <c r="B160" s="100" t="s">
        <v>118</v>
      </c>
      <c r="C160" s="100" t="s">
        <v>155</v>
      </c>
      <c r="D160" s="100" t="s">
        <v>171</v>
      </c>
      <c r="E160" s="100" t="s">
        <v>10</v>
      </c>
      <c r="F160" s="100" t="s">
        <v>105</v>
      </c>
      <c r="G160" s="100" t="s">
        <v>172</v>
      </c>
      <c r="H160" s="100"/>
      <c r="I160" s="101">
        <f>I161</f>
        <v>57.6</v>
      </c>
      <c r="J160" s="101">
        <f t="shared" ref="J160" si="65">J161</f>
        <v>6</v>
      </c>
      <c r="K160" s="111">
        <f t="shared" si="28"/>
        <v>10.416666666666666</v>
      </c>
    </row>
    <row r="161" spans="1:11" ht="15.75" customHeight="1" x14ac:dyDescent="0.2">
      <c r="A161" s="99" t="s">
        <v>182</v>
      </c>
      <c r="B161" s="100" t="s">
        <v>118</v>
      </c>
      <c r="C161" s="100" t="s">
        <v>155</v>
      </c>
      <c r="D161" s="100" t="s">
        <v>171</v>
      </c>
      <c r="E161" s="100" t="s">
        <v>10</v>
      </c>
      <c r="F161" s="100" t="s">
        <v>105</v>
      </c>
      <c r="G161" s="100" t="s">
        <v>172</v>
      </c>
      <c r="H161" s="100" t="s">
        <v>173</v>
      </c>
      <c r="I161" s="101">
        <f>I162</f>
        <v>57.6</v>
      </c>
      <c r="J161" s="101">
        <f t="shared" ref="J161" si="66">J162</f>
        <v>6</v>
      </c>
      <c r="K161" s="111">
        <f t="shared" si="28"/>
        <v>10.416666666666666</v>
      </c>
    </row>
    <row r="162" spans="1:11" ht="15" customHeight="1" x14ac:dyDescent="0.2">
      <c r="A162" s="102" t="s">
        <v>183</v>
      </c>
      <c r="B162" s="100" t="s">
        <v>118</v>
      </c>
      <c r="C162" s="100" t="s">
        <v>155</v>
      </c>
      <c r="D162" s="100" t="s">
        <v>171</v>
      </c>
      <c r="E162" s="100" t="s">
        <v>10</v>
      </c>
      <c r="F162" s="100" t="s">
        <v>105</v>
      </c>
      <c r="G162" s="100" t="s">
        <v>172</v>
      </c>
      <c r="H162" s="100" t="s">
        <v>175</v>
      </c>
      <c r="I162" s="101">
        <f>'Приложение 2'!J114</f>
        <v>57.6</v>
      </c>
      <c r="J162" s="101">
        <f>'Приложение 2'!K114</f>
        <v>6</v>
      </c>
      <c r="K162" s="111">
        <f t="shared" si="28"/>
        <v>10.416666666666666</v>
      </c>
    </row>
    <row r="163" spans="1:11" ht="1.5" customHeight="1" x14ac:dyDescent="0.2">
      <c r="A163" s="117" t="s">
        <v>186</v>
      </c>
      <c r="B163" s="100" t="s">
        <v>118</v>
      </c>
      <c r="C163" s="100" t="s">
        <v>155</v>
      </c>
      <c r="D163" s="100" t="s">
        <v>171</v>
      </c>
      <c r="E163" s="100" t="s">
        <v>10</v>
      </c>
      <c r="F163" s="100" t="s">
        <v>105</v>
      </c>
      <c r="G163" s="100" t="s">
        <v>184</v>
      </c>
      <c r="H163" s="100"/>
      <c r="I163" s="101">
        <f>I164</f>
        <v>0</v>
      </c>
      <c r="J163" s="101">
        <f t="shared" ref="J163:J164" si="67">J164</f>
        <v>0</v>
      </c>
      <c r="K163" s="111" t="e">
        <f t="shared" si="28"/>
        <v>#DIV/0!</v>
      </c>
    </row>
    <row r="164" spans="1:11" ht="0.75" hidden="1" customHeight="1" x14ac:dyDescent="0.2">
      <c r="A164" s="99" t="s">
        <v>182</v>
      </c>
      <c r="B164" s="100" t="s">
        <v>118</v>
      </c>
      <c r="C164" s="100" t="s">
        <v>155</v>
      </c>
      <c r="D164" s="100" t="s">
        <v>171</v>
      </c>
      <c r="E164" s="100" t="s">
        <v>10</v>
      </c>
      <c r="F164" s="100" t="s">
        <v>105</v>
      </c>
      <c r="G164" s="100" t="s">
        <v>184</v>
      </c>
      <c r="H164" s="100" t="s">
        <v>173</v>
      </c>
      <c r="I164" s="101">
        <f>I165</f>
        <v>0</v>
      </c>
      <c r="J164" s="101">
        <f t="shared" si="67"/>
        <v>0</v>
      </c>
      <c r="K164" s="111" t="e">
        <f t="shared" si="28"/>
        <v>#DIV/0!</v>
      </c>
    </row>
    <row r="165" spans="1:11" ht="25.5" hidden="1" x14ac:dyDescent="0.2">
      <c r="A165" s="118" t="s">
        <v>185</v>
      </c>
      <c r="B165" s="100" t="s">
        <v>118</v>
      </c>
      <c r="C165" s="100" t="s">
        <v>155</v>
      </c>
      <c r="D165" s="100" t="s">
        <v>171</v>
      </c>
      <c r="E165" s="100" t="s">
        <v>10</v>
      </c>
      <c r="F165" s="100" t="s">
        <v>105</v>
      </c>
      <c r="G165" s="100" t="s">
        <v>184</v>
      </c>
      <c r="H165" s="100" t="s">
        <v>174</v>
      </c>
      <c r="I165" s="101">
        <f>'Приложение 2'!J117</f>
        <v>0</v>
      </c>
      <c r="J165" s="101">
        <f>'Приложение 2'!K117</f>
        <v>0</v>
      </c>
      <c r="K165" s="111" t="e">
        <f t="shared" si="28"/>
        <v>#DIV/0!</v>
      </c>
    </row>
    <row r="166" spans="1:11" ht="168.75" customHeight="1" x14ac:dyDescent="0.2">
      <c r="A166" s="117" t="s">
        <v>188</v>
      </c>
      <c r="B166" s="100" t="s">
        <v>118</v>
      </c>
      <c r="C166" s="100" t="s">
        <v>155</v>
      </c>
      <c r="D166" s="100" t="s">
        <v>171</v>
      </c>
      <c r="E166" s="100" t="s">
        <v>10</v>
      </c>
      <c r="F166" s="100" t="s">
        <v>105</v>
      </c>
      <c r="G166" s="100" t="s">
        <v>187</v>
      </c>
      <c r="H166" s="100"/>
      <c r="I166" s="101">
        <f>I167</f>
        <v>184.2</v>
      </c>
      <c r="J166" s="101">
        <f t="shared" ref="J166" si="68">J167</f>
        <v>14.1</v>
      </c>
      <c r="K166" s="111">
        <f t="shared" ref="K166:K299" si="69">J166/I166*100</f>
        <v>7.6547231270358314</v>
      </c>
    </row>
    <row r="167" spans="1:11" ht="26.25" customHeight="1" x14ac:dyDescent="0.2">
      <c r="A167" s="99" t="s">
        <v>182</v>
      </c>
      <c r="B167" s="100" t="s">
        <v>118</v>
      </c>
      <c r="C167" s="100" t="s">
        <v>155</v>
      </c>
      <c r="D167" s="100" t="s">
        <v>171</v>
      </c>
      <c r="E167" s="100" t="s">
        <v>10</v>
      </c>
      <c r="F167" s="100" t="s">
        <v>105</v>
      </c>
      <c r="G167" s="100" t="s">
        <v>187</v>
      </c>
      <c r="H167" s="100" t="s">
        <v>173</v>
      </c>
      <c r="I167" s="101">
        <f>I168+I169</f>
        <v>184.2</v>
      </c>
      <c r="J167" s="101">
        <f>J168+J169</f>
        <v>14.1</v>
      </c>
      <c r="K167" s="111">
        <f t="shared" si="69"/>
        <v>7.6547231270358314</v>
      </c>
    </row>
    <row r="168" spans="1:11" ht="0.75" customHeight="1" x14ac:dyDescent="0.2">
      <c r="A168" s="118" t="s">
        <v>185</v>
      </c>
      <c r="B168" s="100" t="s">
        <v>118</v>
      </c>
      <c r="C168" s="100" t="s">
        <v>155</v>
      </c>
      <c r="D168" s="100" t="s">
        <v>171</v>
      </c>
      <c r="E168" s="100" t="s">
        <v>10</v>
      </c>
      <c r="F168" s="100" t="s">
        <v>105</v>
      </c>
      <c r="G168" s="100" t="s">
        <v>187</v>
      </c>
      <c r="H168" s="100" t="s">
        <v>174</v>
      </c>
      <c r="I168" s="101">
        <v>0</v>
      </c>
      <c r="J168" s="101">
        <v>0</v>
      </c>
      <c r="K168" s="111">
        <v>0</v>
      </c>
    </row>
    <row r="169" spans="1:11" x14ac:dyDescent="0.2">
      <c r="A169" s="102" t="s">
        <v>183</v>
      </c>
      <c r="B169" s="100" t="s">
        <v>118</v>
      </c>
      <c r="C169" s="100" t="s">
        <v>155</v>
      </c>
      <c r="D169" s="100" t="s">
        <v>171</v>
      </c>
      <c r="E169" s="100" t="s">
        <v>10</v>
      </c>
      <c r="F169" s="100" t="s">
        <v>105</v>
      </c>
      <c r="G169" s="100" t="s">
        <v>187</v>
      </c>
      <c r="H169" s="100" t="s">
        <v>175</v>
      </c>
      <c r="I169" s="101">
        <f>'Приложение 2'!J121</f>
        <v>184.2</v>
      </c>
      <c r="J169" s="101">
        <f>'Приложение 2'!K121</f>
        <v>14.1</v>
      </c>
      <c r="K169" s="111">
        <f t="shared" ref="K169" si="70">J169/I169*100</f>
        <v>7.6547231270358314</v>
      </c>
    </row>
    <row r="170" spans="1:11" ht="25.5" x14ac:dyDescent="0.2">
      <c r="A170" s="102" t="s">
        <v>152</v>
      </c>
      <c r="B170" s="100" t="s">
        <v>118</v>
      </c>
      <c r="C170" s="100" t="s">
        <v>155</v>
      </c>
      <c r="D170" s="100" t="s">
        <v>148</v>
      </c>
      <c r="E170" s="100" t="s">
        <v>149</v>
      </c>
      <c r="F170" s="100"/>
      <c r="G170" s="100"/>
      <c r="H170" s="103"/>
      <c r="I170" s="160">
        <f>I171</f>
        <v>227.1</v>
      </c>
      <c r="J170" s="160">
        <f t="shared" ref="J170:J176" si="71">J171</f>
        <v>0</v>
      </c>
      <c r="K170" s="111">
        <f t="shared" si="69"/>
        <v>0</v>
      </c>
    </row>
    <row r="171" spans="1:11" ht="38.25" x14ac:dyDescent="0.2">
      <c r="A171" s="102" t="s">
        <v>153</v>
      </c>
      <c r="B171" s="100" t="s">
        <v>118</v>
      </c>
      <c r="C171" s="100" t="s">
        <v>155</v>
      </c>
      <c r="D171" s="100" t="s">
        <v>148</v>
      </c>
      <c r="E171" s="100" t="s">
        <v>8</v>
      </c>
      <c r="F171" s="100" t="s">
        <v>150</v>
      </c>
      <c r="G171" s="100"/>
      <c r="H171" s="103"/>
      <c r="I171" s="160">
        <f>I172+I175</f>
        <v>227.1</v>
      </c>
      <c r="J171" s="160">
        <f>J172+J175</f>
        <v>0</v>
      </c>
      <c r="K171" s="111">
        <f t="shared" si="69"/>
        <v>0</v>
      </c>
    </row>
    <row r="172" spans="1:11" ht="49.5" customHeight="1" x14ac:dyDescent="0.2">
      <c r="A172" s="117" t="s">
        <v>190</v>
      </c>
      <c r="B172" s="100" t="s">
        <v>118</v>
      </c>
      <c r="C172" s="100" t="s">
        <v>155</v>
      </c>
      <c r="D172" s="100" t="s">
        <v>148</v>
      </c>
      <c r="E172" s="100" t="s">
        <v>8</v>
      </c>
      <c r="F172" s="100" t="s">
        <v>150</v>
      </c>
      <c r="G172" s="100" t="s">
        <v>189</v>
      </c>
      <c r="H172" s="100"/>
      <c r="I172" s="160">
        <f t="shared" ref="I172:I176" si="72">I173</f>
        <v>227.1</v>
      </c>
      <c r="J172" s="160">
        <f t="shared" si="71"/>
        <v>0</v>
      </c>
      <c r="K172" s="111">
        <f t="shared" si="69"/>
        <v>0</v>
      </c>
    </row>
    <row r="173" spans="1:11" ht="25.5" x14ac:dyDescent="0.2">
      <c r="A173" s="99" t="s">
        <v>126</v>
      </c>
      <c r="B173" s="100" t="s">
        <v>118</v>
      </c>
      <c r="C173" s="100" t="s">
        <v>155</v>
      </c>
      <c r="D173" s="100" t="s">
        <v>148</v>
      </c>
      <c r="E173" s="100" t="s">
        <v>8</v>
      </c>
      <c r="F173" s="100" t="s">
        <v>150</v>
      </c>
      <c r="G173" s="100" t="s">
        <v>189</v>
      </c>
      <c r="H173" s="100" t="s">
        <v>124</v>
      </c>
      <c r="I173" s="160">
        <f t="shared" si="72"/>
        <v>227.1</v>
      </c>
      <c r="J173" s="160">
        <f t="shared" si="71"/>
        <v>0</v>
      </c>
      <c r="K173" s="111">
        <f t="shared" si="69"/>
        <v>0</v>
      </c>
    </row>
    <row r="174" spans="1:11" ht="36.75" customHeight="1" x14ac:dyDescent="0.2">
      <c r="A174" s="99" t="s">
        <v>127</v>
      </c>
      <c r="B174" s="100" t="s">
        <v>118</v>
      </c>
      <c r="C174" s="100" t="s">
        <v>155</v>
      </c>
      <c r="D174" s="100" t="s">
        <v>148</v>
      </c>
      <c r="E174" s="100" t="s">
        <v>8</v>
      </c>
      <c r="F174" s="100" t="s">
        <v>150</v>
      </c>
      <c r="G174" s="100" t="s">
        <v>189</v>
      </c>
      <c r="H174" s="100" t="s">
        <v>125</v>
      </c>
      <c r="I174" s="101">
        <f>'Приложение 2'!J126</f>
        <v>227.1</v>
      </c>
      <c r="J174" s="101">
        <f>'Приложение 2'!K126</f>
        <v>0</v>
      </c>
      <c r="K174" s="111">
        <f t="shared" si="69"/>
        <v>0</v>
      </c>
    </row>
    <row r="175" spans="1:11" ht="0.75" hidden="1" customHeight="1" x14ac:dyDescent="0.2">
      <c r="A175" s="117" t="s">
        <v>485</v>
      </c>
      <c r="B175" s="100" t="s">
        <v>118</v>
      </c>
      <c r="C175" s="100" t="s">
        <v>155</v>
      </c>
      <c r="D175" s="100" t="s">
        <v>148</v>
      </c>
      <c r="E175" s="100" t="s">
        <v>8</v>
      </c>
      <c r="F175" s="100" t="s">
        <v>150</v>
      </c>
      <c r="G175" s="100" t="s">
        <v>484</v>
      </c>
      <c r="H175" s="100"/>
      <c r="I175" s="160">
        <f t="shared" si="72"/>
        <v>0</v>
      </c>
      <c r="J175" s="160">
        <f t="shared" si="71"/>
        <v>0</v>
      </c>
      <c r="K175" s="111" t="e">
        <f t="shared" ref="K175:K177" si="73">J175/I175*100</f>
        <v>#DIV/0!</v>
      </c>
    </row>
    <row r="176" spans="1:11" ht="25.5" hidden="1" x14ac:dyDescent="0.2">
      <c r="A176" s="99" t="s">
        <v>126</v>
      </c>
      <c r="B176" s="100" t="s">
        <v>118</v>
      </c>
      <c r="C176" s="100" t="s">
        <v>155</v>
      </c>
      <c r="D176" s="100" t="s">
        <v>148</v>
      </c>
      <c r="E176" s="100" t="s">
        <v>8</v>
      </c>
      <c r="F176" s="100" t="s">
        <v>150</v>
      </c>
      <c r="G176" s="100" t="s">
        <v>484</v>
      </c>
      <c r="H176" s="100" t="s">
        <v>124</v>
      </c>
      <c r="I176" s="160">
        <f t="shared" si="72"/>
        <v>0</v>
      </c>
      <c r="J176" s="160">
        <f t="shared" si="71"/>
        <v>0</v>
      </c>
      <c r="K176" s="111" t="e">
        <f t="shared" si="73"/>
        <v>#DIV/0!</v>
      </c>
    </row>
    <row r="177" spans="1:11" ht="38.25" hidden="1" x14ac:dyDescent="0.2">
      <c r="A177" s="99" t="s">
        <v>127</v>
      </c>
      <c r="B177" s="100" t="s">
        <v>118</v>
      </c>
      <c r="C177" s="100" t="s">
        <v>155</v>
      </c>
      <c r="D177" s="100" t="s">
        <v>148</v>
      </c>
      <c r="E177" s="100" t="s">
        <v>8</v>
      </c>
      <c r="F177" s="100" t="s">
        <v>150</v>
      </c>
      <c r="G177" s="100" t="s">
        <v>484</v>
      </c>
      <c r="H177" s="100" t="s">
        <v>125</v>
      </c>
      <c r="I177" s="101">
        <f>'Приложение 2'!J129</f>
        <v>0</v>
      </c>
      <c r="J177" s="101">
        <f>'Приложение 2'!K129</f>
        <v>0</v>
      </c>
      <c r="K177" s="111" t="e">
        <f t="shared" si="73"/>
        <v>#DIV/0!</v>
      </c>
    </row>
    <row r="178" spans="1:11" x14ac:dyDescent="0.2">
      <c r="A178" s="102" t="s">
        <v>456</v>
      </c>
      <c r="B178" s="100" t="s">
        <v>118</v>
      </c>
      <c r="C178" s="100" t="s">
        <v>272</v>
      </c>
      <c r="D178" s="100"/>
      <c r="E178" s="100"/>
      <c r="F178" s="100"/>
      <c r="G178" s="100"/>
      <c r="H178" s="100"/>
      <c r="I178" s="101">
        <f>I179</f>
        <v>2362.5</v>
      </c>
      <c r="J178" s="101">
        <f>J179</f>
        <v>822.3</v>
      </c>
      <c r="K178" s="111">
        <f t="shared" si="69"/>
        <v>34.806349206349203</v>
      </c>
    </row>
    <row r="179" spans="1:11" ht="63.75" x14ac:dyDescent="0.2">
      <c r="A179" s="102" t="s">
        <v>457</v>
      </c>
      <c r="B179" s="100" t="s">
        <v>118</v>
      </c>
      <c r="C179" s="100" t="s">
        <v>272</v>
      </c>
      <c r="D179" s="100" t="s">
        <v>160</v>
      </c>
      <c r="E179" s="100" t="s">
        <v>149</v>
      </c>
      <c r="F179" s="100"/>
      <c r="G179" s="100"/>
      <c r="H179" s="100"/>
      <c r="I179" s="101">
        <f t="shared" ref="I179:I183" si="74">I180</f>
        <v>2362.5</v>
      </c>
      <c r="J179" s="101">
        <f t="shared" ref="J179:J183" si="75">J180</f>
        <v>822.3</v>
      </c>
      <c r="K179" s="111">
        <f t="shared" si="69"/>
        <v>34.806349206349203</v>
      </c>
    </row>
    <row r="180" spans="1:11" x14ac:dyDescent="0.2">
      <c r="A180" s="102" t="s">
        <v>458</v>
      </c>
      <c r="B180" s="100" t="s">
        <v>118</v>
      </c>
      <c r="C180" s="100" t="s">
        <v>272</v>
      </c>
      <c r="D180" s="100" t="s">
        <v>160</v>
      </c>
      <c r="E180" s="100" t="s">
        <v>8</v>
      </c>
      <c r="F180" s="100"/>
      <c r="G180" s="100"/>
      <c r="H180" s="100"/>
      <c r="I180" s="101">
        <f t="shared" si="74"/>
        <v>2362.5</v>
      </c>
      <c r="J180" s="101">
        <f t="shared" si="75"/>
        <v>822.3</v>
      </c>
      <c r="K180" s="111">
        <f t="shared" si="69"/>
        <v>34.806349206349203</v>
      </c>
    </row>
    <row r="181" spans="1:11" ht="38.25" x14ac:dyDescent="0.2">
      <c r="A181" s="102" t="s">
        <v>459</v>
      </c>
      <c r="B181" s="100" t="s">
        <v>118</v>
      </c>
      <c r="C181" s="100" t="s">
        <v>272</v>
      </c>
      <c r="D181" s="100" t="s">
        <v>160</v>
      </c>
      <c r="E181" s="100" t="s">
        <v>8</v>
      </c>
      <c r="F181" s="100" t="s">
        <v>166</v>
      </c>
      <c r="G181" s="100"/>
      <c r="H181" s="100"/>
      <c r="I181" s="101">
        <f t="shared" si="74"/>
        <v>2362.5</v>
      </c>
      <c r="J181" s="101">
        <f t="shared" si="75"/>
        <v>822.3</v>
      </c>
      <c r="K181" s="111">
        <f t="shared" si="69"/>
        <v>34.806349206349203</v>
      </c>
    </row>
    <row r="182" spans="1:11" ht="38.25" x14ac:dyDescent="0.2">
      <c r="A182" s="117" t="s">
        <v>460</v>
      </c>
      <c r="B182" s="100" t="s">
        <v>118</v>
      </c>
      <c r="C182" s="100" t="s">
        <v>272</v>
      </c>
      <c r="D182" s="100" t="s">
        <v>160</v>
      </c>
      <c r="E182" s="100" t="s">
        <v>8</v>
      </c>
      <c r="F182" s="100" t="s">
        <v>166</v>
      </c>
      <c r="G182" s="100" t="s">
        <v>455</v>
      </c>
      <c r="H182" s="100"/>
      <c r="I182" s="101">
        <f t="shared" si="74"/>
        <v>2362.5</v>
      </c>
      <c r="J182" s="101">
        <f t="shared" si="75"/>
        <v>822.3</v>
      </c>
      <c r="K182" s="111">
        <f t="shared" si="69"/>
        <v>34.806349206349203</v>
      </c>
    </row>
    <row r="183" spans="1:11" ht="25.5" x14ac:dyDescent="0.2">
      <c r="A183" s="99" t="s">
        <v>126</v>
      </c>
      <c r="B183" s="100" t="s">
        <v>118</v>
      </c>
      <c r="C183" s="100" t="s">
        <v>272</v>
      </c>
      <c r="D183" s="100" t="s">
        <v>160</v>
      </c>
      <c r="E183" s="100" t="s">
        <v>8</v>
      </c>
      <c r="F183" s="100" t="s">
        <v>166</v>
      </c>
      <c r="G183" s="100" t="s">
        <v>455</v>
      </c>
      <c r="H183" s="100" t="s">
        <v>124</v>
      </c>
      <c r="I183" s="101">
        <f t="shared" si="74"/>
        <v>2362.5</v>
      </c>
      <c r="J183" s="101">
        <f t="shared" si="75"/>
        <v>822.3</v>
      </c>
      <c r="K183" s="111">
        <f t="shared" si="69"/>
        <v>34.806349206349203</v>
      </c>
    </row>
    <row r="184" spans="1:11" ht="38.25" x14ac:dyDescent="0.2">
      <c r="A184" s="99" t="s">
        <v>127</v>
      </c>
      <c r="B184" s="100" t="s">
        <v>118</v>
      </c>
      <c r="C184" s="100" t="s">
        <v>272</v>
      </c>
      <c r="D184" s="100" t="s">
        <v>160</v>
      </c>
      <c r="E184" s="100" t="s">
        <v>8</v>
      </c>
      <c r="F184" s="100" t="s">
        <v>166</v>
      </c>
      <c r="G184" s="100" t="s">
        <v>455</v>
      </c>
      <c r="H184" s="100" t="s">
        <v>125</v>
      </c>
      <c r="I184" s="101">
        <f>'Приложение 2'!J136</f>
        <v>2362.5</v>
      </c>
      <c r="J184" s="101">
        <f>'Приложение 2'!K136</f>
        <v>822.3</v>
      </c>
      <c r="K184" s="111">
        <f t="shared" si="69"/>
        <v>34.806349206349203</v>
      </c>
    </row>
    <row r="185" spans="1:11" ht="38.25" x14ac:dyDescent="0.2">
      <c r="A185" s="117" t="s">
        <v>460</v>
      </c>
      <c r="B185" s="100" t="s">
        <v>118</v>
      </c>
      <c r="C185" s="100" t="s">
        <v>272</v>
      </c>
      <c r="D185" s="100" t="s">
        <v>160</v>
      </c>
      <c r="E185" s="100" t="s">
        <v>8</v>
      </c>
      <c r="F185" s="100" t="s">
        <v>166</v>
      </c>
      <c r="G185" s="100" t="s">
        <v>594</v>
      </c>
      <c r="H185" s="100"/>
      <c r="I185" s="101">
        <f>I186</f>
        <v>118.1</v>
      </c>
      <c r="J185" s="101">
        <f>J186</f>
        <v>118.1</v>
      </c>
      <c r="K185" s="111">
        <f>J185/I185*100</f>
        <v>100</v>
      </c>
    </row>
    <row r="186" spans="1:11" ht="25.5" x14ac:dyDescent="0.2">
      <c r="A186" s="99" t="s">
        <v>126</v>
      </c>
      <c r="B186" s="100" t="s">
        <v>118</v>
      </c>
      <c r="C186" s="100" t="s">
        <v>272</v>
      </c>
      <c r="D186" s="100" t="s">
        <v>160</v>
      </c>
      <c r="E186" s="100" t="s">
        <v>8</v>
      </c>
      <c r="F186" s="100" t="s">
        <v>166</v>
      </c>
      <c r="G186" s="100" t="s">
        <v>594</v>
      </c>
      <c r="H186" s="100" t="s">
        <v>124</v>
      </c>
      <c r="I186" s="101">
        <f>I187</f>
        <v>118.1</v>
      </c>
      <c r="J186" s="101">
        <f>J187</f>
        <v>118.1</v>
      </c>
      <c r="K186" s="111">
        <f>J186/I186*100</f>
        <v>100</v>
      </c>
    </row>
    <row r="187" spans="1:11" ht="38.25" x14ac:dyDescent="0.2">
      <c r="A187" s="99" t="s">
        <v>127</v>
      </c>
      <c r="B187" s="100" t="s">
        <v>118</v>
      </c>
      <c r="C187" s="100" t="s">
        <v>272</v>
      </c>
      <c r="D187" s="100" t="s">
        <v>160</v>
      </c>
      <c r="E187" s="100" t="s">
        <v>8</v>
      </c>
      <c r="F187" s="100" t="s">
        <v>166</v>
      </c>
      <c r="G187" s="100" t="s">
        <v>594</v>
      </c>
      <c r="H187" s="100" t="s">
        <v>125</v>
      </c>
      <c r="I187" s="101">
        <f>'Приложение 2'!J139</f>
        <v>118.1</v>
      </c>
      <c r="J187" s="101">
        <f>'Приложение 2'!K139</f>
        <v>118.1</v>
      </c>
      <c r="K187" s="111">
        <f>J187/I187*100</f>
        <v>100</v>
      </c>
    </row>
    <row r="188" spans="1:11" x14ac:dyDescent="0.2">
      <c r="A188" s="102" t="s">
        <v>192</v>
      </c>
      <c r="B188" s="100" t="s">
        <v>118</v>
      </c>
      <c r="C188" s="100" t="s">
        <v>191</v>
      </c>
      <c r="D188" s="100"/>
      <c r="E188" s="100"/>
      <c r="F188" s="100"/>
      <c r="G188" s="100"/>
      <c r="H188" s="100"/>
      <c r="I188" s="101">
        <f>I195+I189</f>
        <v>37748.1</v>
      </c>
      <c r="J188" s="101">
        <f>J195+J189</f>
        <v>2502.1</v>
      </c>
      <c r="K188" s="111">
        <f t="shared" si="69"/>
        <v>6.6284130856917294</v>
      </c>
    </row>
    <row r="189" spans="1:11" ht="63.75" x14ac:dyDescent="0.2">
      <c r="A189" s="102" t="s">
        <v>457</v>
      </c>
      <c r="B189" s="100" t="s">
        <v>118</v>
      </c>
      <c r="C189" s="100" t="s">
        <v>191</v>
      </c>
      <c r="D189" s="100" t="s">
        <v>148</v>
      </c>
      <c r="E189" s="100" t="s">
        <v>149</v>
      </c>
      <c r="F189" s="100"/>
      <c r="G189" s="100"/>
      <c r="H189" s="100"/>
      <c r="I189" s="101">
        <f>I190</f>
        <v>200</v>
      </c>
      <c r="J189" s="101">
        <f>J190</f>
        <v>0</v>
      </c>
      <c r="K189" s="111">
        <f t="shared" si="69"/>
        <v>0</v>
      </c>
    </row>
    <row r="190" spans="1:11" x14ac:dyDescent="0.2">
      <c r="A190" s="102" t="s">
        <v>458</v>
      </c>
      <c r="B190" s="100" t="s">
        <v>118</v>
      </c>
      <c r="C190" s="100" t="s">
        <v>191</v>
      </c>
      <c r="D190" s="100" t="s">
        <v>148</v>
      </c>
      <c r="E190" s="100" t="s">
        <v>8</v>
      </c>
      <c r="F190" s="100"/>
      <c r="G190" s="100"/>
      <c r="H190" s="100"/>
      <c r="I190" s="101">
        <f t="shared" ref="I190:I193" si="76">I191</f>
        <v>200</v>
      </c>
      <c r="J190" s="101">
        <f t="shared" ref="J190:J193" si="77">J191</f>
        <v>0</v>
      </c>
      <c r="K190" s="111">
        <f t="shared" si="69"/>
        <v>0</v>
      </c>
    </row>
    <row r="191" spans="1:11" ht="38.25" x14ac:dyDescent="0.2">
      <c r="A191" s="102" t="s">
        <v>462</v>
      </c>
      <c r="B191" s="100" t="s">
        <v>118</v>
      </c>
      <c r="C191" s="100" t="s">
        <v>191</v>
      </c>
      <c r="D191" s="100" t="s">
        <v>148</v>
      </c>
      <c r="E191" s="100" t="s">
        <v>8</v>
      </c>
      <c r="F191" s="100" t="s">
        <v>150</v>
      </c>
      <c r="G191" s="100"/>
      <c r="H191" s="100"/>
      <c r="I191" s="101">
        <f>I192</f>
        <v>200</v>
      </c>
      <c r="J191" s="101">
        <f>J192</f>
        <v>0</v>
      </c>
      <c r="K191" s="111">
        <f t="shared" si="69"/>
        <v>0</v>
      </c>
    </row>
    <row r="192" spans="1:11" ht="25.5" x14ac:dyDescent="0.2">
      <c r="A192" s="117" t="s">
        <v>463</v>
      </c>
      <c r="B192" s="100" t="s">
        <v>118</v>
      </c>
      <c r="C192" s="100" t="s">
        <v>191</v>
      </c>
      <c r="D192" s="100" t="s">
        <v>160</v>
      </c>
      <c r="E192" s="100" t="s">
        <v>8</v>
      </c>
      <c r="F192" s="100" t="s">
        <v>108</v>
      </c>
      <c r="G192" s="100" t="s">
        <v>193</v>
      </c>
      <c r="H192" s="100"/>
      <c r="I192" s="101">
        <f t="shared" si="76"/>
        <v>200</v>
      </c>
      <c r="J192" s="101">
        <f t="shared" si="77"/>
        <v>0</v>
      </c>
      <c r="K192" s="111">
        <f t="shared" si="69"/>
        <v>0</v>
      </c>
    </row>
    <row r="193" spans="1:11" ht="25.5" x14ac:dyDescent="0.2">
      <c r="A193" s="99" t="s">
        <v>126</v>
      </c>
      <c r="B193" s="100" t="s">
        <v>118</v>
      </c>
      <c r="C193" s="100" t="s">
        <v>191</v>
      </c>
      <c r="D193" s="100" t="s">
        <v>148</v>
      </c>
      <c r="E193" s="100" t="s">
        <v>8</v>
      </c>
      <c r="F193" s="100" t="s">
        <v>150</v>
      </c>
      <c r="G193" s="100" t="s">
        <v>193</v>
      </c>
      <c r="H193" s="100" t="s">
        <v>124</v>
      </c>
      <c r="I193" s="101">
        <f t="shared" si="76"/>
        <v>200</v>
      </c>
      <c r="J193" s="101">
        <f t="shared" si="77"/>
        <v>0</v>
      </c>
      <c r="K193" s="111">
        <f t="shared" si="69"/>
        <v>0</v>
      </c>
    </row>
    <row r="194" spans="1:11" ht="38.25" x14ac:dyDescent="0.2">
      <c r="A194" s="99" t="s">
        <v>127</v>
      </c>
      <c r="B194" s="100" t="s">
        <v>118</v>
      </c>
      <c r="C194" s="100" t="s">
        <v>191</v>
      </c>
      <c r="D194" s="100" t="s">
        <v>148</v>
      </c>
      <c r="E194" s="100" t="s">
        <v>8</v>
      </c>
      <c r="F194" s="100" t="s">
        <v>150</v>
      </c>
      <c r="G194" s="100" t="s">
        <v>193</v>
      </c>
      <c r="H194" s="100" t="s">
        <v>125</v>
      </c>
      <c r="I194" s="101">
        <f>'Приложение 2'!J146</f>
        <v>200</v>
      </c>
      <c r="J194" s="101">
        <f>'Приложение 2'!K146</f>
        <v>0</v>
      </c>
      <c r="K194" s="111">
        <f t="shared" si="69"/>
        <v>0</v>
      </c>
    </row>
    <row r="195" spans="1:11" ht="25.5" x14ac:dyDescent="0.2">
      <c r="A195" s="102" t="s">
        <v>152</v>
      </c>
      <c r="B195" s="100" t="s">
        <v>118</v>
      </c>
      <c r="C195" s="100" t="s">
        <v>191</v>
      </c>
      <c r="D195" s="100" t="s">
        <v>171</v>
      </c>
      <c r="E195" s="100" t="s">
        <v>149</v>
      </c>
      <c r="F195" s="100"/>
      <c r="G195" s="100"/>
      <c r="H195" s="100"/>
      <c r="I195" s="101">
        <f>I196</f>
        <v>37548.1</v>
      </c>
      <c r="J195" s="101">
        <f t="shared" ref="J195" si="78">J196</f>
        <v>2502.1</v>
      </c>
      <c r="K195" s="111">
        <f t="shared" si="69"/>
        <v>6.6637193359983593</v>
      </c>
    </row>
    <row r="196" spans="1:11" ht="38.25" x14ac:dyDescent="0.2">
      <c r="A196" s="102" t="s">
        <v>153</v>
      </c>
      <c r="B196" s="100" t="s">
        <v>118</v>
      </c>
      <c r="C196" s="100" t="s">
        <v>191</v>
      </c>
      <c r="D196" s="100" t="s">
        <v>171</v>
      </c>
      <c r="E196" s="100" t="s">
        <v>9</v>
      </c>
      <c r="F196" s="100" t="s">
        <v>150</v>
      </c>
      <c r="G196" s="100"/>
      <c r="H196" s="100"/>
      <c r="I196" s="101">
        <f>I197+I200</f>
        <v>37548.1</v>
      </c>
      <c r="J196" s="101">
        <f t="shared" ref="J196" si="79">J197+J200</f>
        <v>2502.1</v>
      </c>
      <c r="K196" s="111">
        <f t="shared" si="69"/>
        <v>6.6637193359983593</v>
      </c>
    </row>
    <row r="197" spans="1:11" ht="38.25" x14ac:dyDescent="0.2">
      <c r="A197" s="102" t="s">
        <v>194</v>
      </c>
      <c r="B197" s="100" t="s">
        <v>118</v>
      </c>
      <c r="C197" s="100" t="s">
        <v>191</v>
      </c>
      <c r="D197" s="100" t="s">
        <v>171</v>
      </c>
      <c r="E197" s="100" t="s">
        <v>9</v>
      </c>
      <c r="F197" s="100" t="s">
        <v>166</v>
      </c>
      <c r="G197" s="100" t="s">
        <v>571</v>
      </c>
      <c r="H197" s="100"/>
      <c r="I197" s="101">
        <f>I198</f>
        <v>31150</v>
      </c>
      <c r="J197" s="101">
        <f t="shared" ref="J197" si="80">J198</f>
        <v>0</v>
      </c>
      <c r="K197" s="111">
        <f t="shared" si="69"/>
        <v>0</v>
      </c>
    </row>
    <row r="198" spans="1:11" ht="25.5" x14ac:dyDescent="0.2">
      <c r="A198" s="99" t="s">
        <v>126</v>
      </c>
      <c r="B198" s="100" t="s">
        <v>118</v>
      </c>
      <c r="C198" s="100" t="s">
        <v>191</v>
      </c>
      <c r="D198" s="100" t="s">
        <v>171</v>
      </c>
      <c r="E198" s="100" t="s">
        <v>9</v>
      </c>
      <c r="F198" s="100" t="s">
        <v>166</v>
      </c>
      <c r="G198" s="100" t="s">
        <v>571</v>
      </c>
      <c r="H198" s="100" t="s">
        <v>124</v>
      </c>
      <c r="I198" s="101">
        <f>I199</f>
        <v>31150</v>
      </c>
      <c r="J198" s="101">
        <f t="shared" ref="J198" si="81">J199</f>
        <v>0</v>
      </c>
      <c r="K198" s="111">
        <f t="shared" si="69"/>
        <v>0</v>
      </c>
    </row>
    <row r="199" spans="1:11" ht="38.25" x14ac:dyDescent="0.2">
      <c r="A199" s="99" t="s">
        <v>127</v>
      </c>
      <c r="B199" s="100" t="s">
        <v>118</v>
      </c>
      <c r="C199" s="100" t="s">
        <v>191</v>
      </c>
      <c r="D199" s="100" t="s">
        <v>171</v>
      </c>
      <c r="E199" s="100" t="s">
        <v>9</v>
      </c>
      <c r="F199" s="100" t="s">
        <v>166</v>
      </c>
      <c r="G199" s="100" t="s">
        <v>571</v>
      </c>
      <c r="H199" s="100" t="s">
        <v>125</v>
      </c>
      <c r="I199" s="101">
        <f>'Приложение 2'!J151</f>
        <v>31150</v>
      </c>
      <c r="J199" s="101">
        <f>'Приложение 2'!K151</f>
        <v>0</v>
      </c>
      <c r="K199" s="111">
        <f t="shared" si="69"/>
        <v>0</v>
      </c>
    </row>
    <row r="200" spans="1:11" ht="195" customHeight="1" x14ac:dyDescent="0.2">
      <c r="A200" s="102" t="s">
        <v>253</v>
      </c>
      <c r="B200" s="100" t="s">
        <v>118</v>
      </c>
      <c r="C200" s="100" t="s">
        <v>191</v>
      </c>
      <c r="D200" s="100" t="s">
        <v>148</v>
      </c>
      <c r="E200" s="100" t="s">
        <v>8</v>
      </c>
      <c r="F200" s="100" t="s">
        <v>150</v>
      </c>
      <c r="G200" s="100" t="s">
        <v>250</v>
      </c>
      <c r="H200" s="100"/>
      <c r="I200" s="101">
        <f>I201</f>
        <v>6398.1</v>
      </c>
      <c r="J200" s="101">
        <f t="shared" ref="J200:J201" si="82">J201</f>
        <v>2502.1</v>
      </c>
      <c r="K200" s="111">
        <f t="shared" si="69"/>
        <v>39.106922367577873</v>
      </c>
    </row>
    <row r="201" spans="1:11" ht="12.75" customHeight="1" x14ac:dyDescent="0.2">
      <c r="A201" s="99" t="s">
        <v>254</v>
      </c>
      <c r="B201" s="100" t="s">
        <v>118</v>
      </c>
      <c r="C201" s="100" t="s">
        <v>191</v>
      </c>
      <c r="D201" s="100" t="s">
        <v>148</v>
      </c>
      <c r="E201" s="100" t="s">
        <v>8</v>
      </c>
      <c r="F201" s="100" t="s">
        <v>150</v>
      </c>
      <c r="G201" s="100" t="s">
        <v>250</v>
      </c>
      <c r="H201" s="100" t="s">
        <v>251</v>
      </c>
      <c r="I201" s="101">
        <f>I202</f>
        <v>6398.1</v>
      </c>
      <c r="J201" s="101">
        <f t="shared" si="82"/>
        <v>2502.1</v>
      </c>
      <c r="K201" s="111">
        <f t="shared" si="69"/>
        <v>39.106922367577873</v>
      </c>
    </row>
    <row r="202" spans="1:11" ht="14.25" customHeight="1" x14ac:dyDescent="0.2">
      <c r="A202" s="99" t="s">
        <v>84</v>
      </c>
      <c r="B202" s="100" t="s">
        <v>118</v>
      </c>
      <c r="C202" s="100" t="s">
        <v>191</v>
      </c>
      <c r="D202" s="100" t="s">
        <v>148</v>
      </c>
      <c r="E202" s="100" t="s">
        <v>8</v>
      </c>
      <c r="F202" s="100" t="s">
        <v>150</v>
      </c>
      <c r="G202" s="100" t="s">
        <v>250</v>
      </c>
      <c r="H202" s="100" t="s">
        <v>252</v>
      </c>
      <c r="I202" s="101">
        <f>'Приложение 2'!J293</f>
        <v>6398.1</v>
      </c>
      <c r="J202" s="101">
        <f>'Приложение 2'!K293</f>
        <v>2502.1</v>
      </c>
      <c r="K202" s="111">
        <f t="shared" si="69"/>
        <v>39.106922367577873</v>
      </c>
    </row>
    <row r="203" spans="1:11" ht="14.25" customHeight="1" x14ac:dyDescent="0.2">
      <c r="A203" s="99" t="s">
        <v>419</v>
      </c>
      <c r="B203" s="100" t="s">
        <v>118</v>
      </c>
      <c r="C203" s="100" t="s">
        <v>20</v>
      </c>
      <c r="D203" s="100"/>
      <c r="E203" s="100"/>
      <c r="F203" s="100"/>
      <c r="G203" s="100"/>
      <c r="H203" s="100"/>
      <c r="I203" s="101">
        <f>I204+I210</f>
        <v>1100.2</v>
      </c>
      <c r="J203" s="101">
        <f>J204+J210</f>
        <v>0</v>
      </c>
      <c r="K203" s="111">
        <f t="shared" ref="K203:K212" si="83">J203/I203*100</f>
        <v>0</v>
      </c>
    </row>
    <row r="204" spans="1:11" ht="55.5" customHeight="1" x14ac:dyDescent="0.2">
      <c r="A204" s="102" t="s">
        <v>572</v>
      </c>
      <c r="B204" s="100" t="s">
        <v>118</v>
      </c>
      <c r="C204" s="100" t="s">
        <v>20</v>
      </c>
      <c r="D204" s="100" t="s">
        <v>105</v>
      </c>
      <c r="E204" s="100"/>
      <c r="F204" s="100"/>
      <c r="G204" s="100"/>
      <c r="H204" s="100"/>
      <c r="I204" s="101">
        <f t="shared" ref="I204:J208" si="84">I205</f>
        <v>489.2</v>
      </c>
      <c r="J204" s="101">
        <f t="shared" si="84"/>
        <v>0</v>
      </c>
      <c r="K204" s="111">
        <f t="shared" si="83"/>
        <v>0</v>
      </c>
    </row>
    <row r="205" spans="1:11" ht="52.5" customHeight="1" x14ac:dyDescent="0.2">
      <c r="A205" s="102" t="s">
        <v>416</v>
      </c>
      <c r="B205" s="100" t="s">
        <v>118</v>
      </c>
      <c r="C205" s="100" t="s">
        <v>20</v>
      </c>
      <c r="D205" s="100" t="s">
        <v>105</v>
      </c>
      <c r="E205" s="100" t="s">
        <v>10</v>
      </c>
      <c r="F205" s="100"/>
      <c r="G205" s="100"/>
      <c r="H205" s="100"/>
      <c r="I205" s="101">
        <f t="shared" si="84"/>
        <v>489.2</v>
      </c>
      <c r="J205" s="101">
        <f t="shared" si="84"/>
        <v>0</v>
      </c>
      <c r="K205" s="111">
        <f t="shared" si="83"/>
        <v>0</v>
      </c>
    </row>
    <row r="206" spans="1:11" ht="51" customHeight="1" x14ac:dyDescent="0.2">
      <c r="A206" s="102" t="s">
        <v>417</v>
      </c>
      <c r="B206" s="100" t="s">
        <v>118</v>
      </c>
      <c r="C206" s="100" t="s">
        <v>20</v>
      </c>
      <c r="D206" s="100" t="s">
        <v>105</v>
      </c>
      <c r="E206" s="100" t="s">
        <v>10</v>
      </c>
      <c r="F206" s="100" t="s">
        <v>105</v>
      </c>
      <c r="G206" s="100"/>
      <c r="H206" s="100"/>
      <c r="I206" s="101">
        <f t="shared" si="84"/>
        <v>489.2</v>
      </c>
      <c r="J206" s="101">
        <f t="shared" si="84"/>
        <v>0</v>
      </c>
      <c r="K206" s="111">
        <f t="shared" si="83"/>
        <v>0</v>
      </c>
    </row>
    <row r="207" spans="1:11" ht="25.5" customHeight="1" x14ac:dyDescent="0.2">
      <c r="A207" s="102" t="s">
        <v>418</v>
      </c>
      <c r="B207" s="100" t="s">
        <v>118</v>
      </c>
      <c r="C207" s="100" t="s">
        <v>20</v>
      </c>
      <c r="D207" s="100" t="s">
        <v>105</v>
      </c>
      <c r="E207" s="100" t="s">
        <v>10</v>
      </c>
      <c r="F207" s="100" t="s">
        <v>105</v>
      </c>
      <c r="G207" s="100" t="s">
        <v>573</v>
      </c>
      <c r="H207" s="100"/>
      <c r="I207" s="101">
        <f t="shared" si="84"/>
        <v>489.2</v>
      </c>
      <c r="J207" s="101">
        <f t="shared" si="84"/>
        <v>0</v>
      </c>
      <c r="K207" s="111">
        <f t="shared" si="83"/>
        <v>0</v>
      </c>
    </row>
    <row r="208" spans="1:11" ht="27" customHeight="1" x14ac:dyDescent="0.2">
      <c r="A208" s="99" t="s">
        <v>126</v>
      </c>
      <c r="B208" s="100" t="s">
        <v>118</v>
      </c>
      <c r="C208" s="100" t="s">
        <v>20</v>
      </c>
      <c r="D208" s="100" t="s">
        <v>105</v>
      </c>
      <c r="E208" s="100" t="s">
        <v>10</v>
      </c>
      <c r="F208" s="100" t="s">
        <v>105</v>
      </c>
      <c r="G208" s="100" t="s">
        <v>573</v>
      </c>
      <c r="H208" s="100" t="s">
        <v>124</v>
      </c>
      <c r="I208" s="101">
        <f t="shared" si="84"/>
        <v>489.2</v>
      </c>
      <c r="J208" s="101">
        <f t="shared" si="84"/>
        <v>0</v>
      </c>
      <c r="K208" s="111">
        <f t="shared" si="83"/>
        <v>0</v>
      </c>
    </row>
    <row r="209" spans="1:11" ht="30.75" customHeight="1" x14ac:dyDescent="0.2">
      <c r="A209" s="99" t="s">
        <v>127</v>
      </c>
      <c r="B209" s="100" t="s">
        <v>118</v>
      </c>
      <c r="C209" s="100" t="s">
        <v>20</v>
      </c>
      <c r="D209" s="100" t="s">
        <v>105</v>
      </c>
      <c r="E209" s="100" t="s">
        <v>10</v>
      </c>
      <c r="F209" s="100" t="s">
        <v>105</v>
      </c>
      <c r="G209" s="100" t="s">
        <v>573</v>
      </c>
      <c r="H209" s="100" t="s">
        <v>125</v>
      </c>
      <c r="I209" s="101">
        <f>'Приложение 2'!J158</f>
        <v>489.2</v>
      </c>
      <c r="J209" s="101">
        <f>'Приложение 2'!K158</f>
        <v>0</v>
      </c>
      <c r="K209" s="111">
        <f t="shared" si="83"/>
        <v>0</v>
      </c>
    </row>
    <row r="210" spans="1:11" ht="23.25" customHeight="1" x14ac:dyDescent="0.2">
      <c r="A210" s="102" t="s">
        <v>418</v>
      </c>
      <c r="B210" s="100" t="s">
        <v>118</v>
      </c>
      <c r="C210" s="100" t="s">
        <v>20</v>
      </c>
      <c r="D210" s="100" t="s">
        <v>105</v>
      </c>
      <c r="E210" s="100" t="s">
        <v>10</v>
      </c>
      <c r="F210" s="100" t="s">
        <v>105</v>
      </c>
      <c r="G210" s="100" t="s">
        <v>574</v>
      </c>
      <c r="H210" s="100"/>
      <c r="I210" s="101">
        <f>I211</f>
        <v>611</v>
      </c>
      <c r="J210" s="101">
        <f>J211</f>
        <v>0</v>
      </c>
      <c r="K210" s="111">
        <f t="shared" si="83"/>
        <v>0</v>
      </c>
    </row>
    <row r="211" spans="1:11" ht="28.5" customHeight="1" x14ac:dyDescent="0.2">
      <c r="A211" s="99" t="s">
        <v>126</v>
      </c>
      <c r="B211" s="100" t="s">
        <v>118</v>
      </c>
      <c r="C211" s="100" t="s">
        <v>20</v>
      </c>
      <c r="D211" s="100" t="s">
        <v>105</v>
      </c>
      <c r="E211" s="100" t="s">
        <v>10</v>
      </c>
      <c r="F211" s="100" t="s">
        <v>105</v>
      </c>
      <c r="G211" s="100" t="s">
        <v>574</v>
      </c>
      <c r="H211" s="100" t="s">
        <v>124</v>
      </c>
      <c r="I211" s="101">
        <f>I212</f>
        <v>611</v>
      </c>
      <c r="J211" s="101">
        <f>J212</f>
        <v>0</v>
      </c>
      <c r="K211" s="111">
        <f t="shared" si="83"/>
        <v>0</v>
      </c>
    </row>
    <row r="212" spans="1:11" ht="28.5" customHeight="1" x14ac:dyDescent="0.2">
      <c r="A212" s="99" t="s">
        <v>126</v>
      </c>
      <c r="B212" s="100" t="s">
        <v>118</v>
      </c>
      <c r="C212" s="100" t="s">
        <v>20</v>
      </c>
      <c r="D212" s="100" t="s">
        <v>105</v>
      </c>
      <c r="E212" s="100" t="s">
        <v>10</v>
      </c>
      <c r="F212" s="100" t="s">
        <v>105</v>
      </c>
      <c r="G212" s="100" t="s">
        <v>574</v>
      </c>
      <c r="H212" s="100" t="s">
        <v>125</v>
      </c>
      <c r="I212" s="101">
        <f>'Приложение 2'!J161</f>
        <v>611</v>
      </c>
      <c r="J212" s="101">
        <f>'Приложение 2'!K161</f>
        <v>0</v>
      </c>
      <c r="K212" s="111">
        <f t="shared" si="83"/>
        <v>0</v>
      </c>
    </row>
    <row r="213" spans="1:11" ht="14.25" customHeight="1" x14ac:dyDescent="0.2">
      <c r="A213" s="102" t="s">
        <v>490</v>
      </c>
      <c r="B213" s="100" t="s">
        <v>155</v>
      </c>
      <c r="C213" s="100"/>
      <c r="D213" s="100"/>
      <c r="E213" s="100"/>
      <c r="F213" s="100"/>
      <c r="G213" s="100"/>
      <c r="H213" s="100"/>
      <c r="I213" s="101">
        <f>I214+I221+I228+I235</f>
        <v>42242.5</v>
      </c>
      <c r="J213" s="101">
        <f>J214+J221+J228+J235</f>
        <v>15224.1</v>
      </c>
      <c r="K213" s="111">
        <f t="shared" ref="K213" si="85">J213/I213*100</f>
        <v>36.039770373439076</v>
      </c>
    </row>
    <row r="214" spans="1:11" ht="17.25" customHeight="1" x14ac:dyDescent="0.2">
      <c r="A214" s="99" t="s">
        <v>419</v>
      </c>
      <c r="B214" s="100" t="s">
        <v>155</v>
      </c>
      <c r="C214" s="100" t="s">
        <v>105</v>
      </c>
      <c r="D214" s="100"/>
      <c r="E214" s="100"/>
      <c r="F214" s="100"/>
      <c r="G214" s="100"/>
      <c r="H214" s="100"/>
      <c r="I214" s="101">
        <f>I215</f>
        <v>0</v>
      </c>
      <c r="J214" s="101">
        <f t="shared" ref="J214:J218" si="86">J215</f>
        <v>4689.1000000000004</v>
      </c>
      <c r="K214" s="111">
        <v>0</v>
      </c>
    </row>
    <row r="215" spans="1:11" ht="0.75" customHeight="1" x14ac:dyDescent="0.2">
      <c r="A215" s="102" t="s">
        <v>109</v>
      </c>
      <c r="B215" s="100" t="s">
        <v>155</v>
      </c>
      <c r="C215" s="100" t="s">
        <v>105</v>
      </c>
      <c r="D215" s="100" t="s">
        <v>171</v>
      </c>
      <c r="E215" s="100" t="s">
        <v>149</v>
      </c>
      <c r="F215" s="100"/>
      <c r="G215" s="100"/>
      <c r="H215" s="100"/>
      <c r="I215" s="101">
        <f t="shared" ref="I215:I219" si="87">I216</f>
        <v>0</v>
      </c>
      <c r="J215" s="101">
        <f t="shared" si="86"/>
        <v>4689.1000000000004</v>
      </c>
      <c r="K215" s="111">
        <v>0</v>
      </c>
    </row>
    <row r="216" spans="1:11" ht="51" x14ac:dyDescent="0.2">
      <c r="A216" s="102" t="s">
        <v>416</v>
      </c>
      <c r="B216" s="100" t="s">
        <v>155</v>
      </c>
      <c r="C216" s="100" t="s">
        <v>105</v>
      </c>
      <c r="D216" s="100" t="s">
        <v>171</v>
      </c>
      <c r="E216" s="100" t="s">
        <v>8</v>
      </c>
      <c r="F216" s="100"/>
      <c r="G216" s="100"/>
      <c r="H216" s="100"/>
      <c r="I216" s="101">
        <f t="shared" si="87"/>
        <v>0</v>
      </c>
      <c r="J216" s="101">
        <f t="shared" si="86"/>
        <v>4689.1000000000004</v>
      </c>
      <c r="K216" s="111">
        <v>0</v>
      </c>
    </row>
    <row r="217" spans="1:11" ht="51" x14ac:dyDescent="0.2">
      <c r="A217" s="102" t="s">
        <v>417</v>
      </c>
      <c r="B217" s="100" t="s">
        <v>155</v>
      </c>
      <c r="C217" s="100" t="s">
        <v>105</v>
      </c>
      <c r="D217" s="100" t="s">
        <v>171</v>
      </c>
      <c r="E217" s="100" t="s">
        <v>8</v>
      </c>
      <c r="F217" s="100" t="s">
        <v>108</v>
      </c>
      <c r="G217" s="100"/>
      <c r="H217" s="103"/>
      <c r="I217" s="101">
        <f t="shared" si="87"/>
        <v>0</v>
      </c>
      <c r="J217" s="101">
        <f t="shared" si="86"/>
        <v>4689.1000000000004</v>
      </c>
      <c r="K217" s="111">
        <v>0</v>
      </c>
    </row>
    <row r="218" spans="1:11" ht="25.5" x14ac:dyDescent="0.2">
      <c r="A218" s="102" t="s">
        <v>418</v>
      </c>
      <c r="B218" s="100" t="s">
        <v>155</v>
      </c>
      <c r="C218" s="100" t="s">
        <v>105</v>
      </c>
      <c r="D218" s="100" t="s">
        <v>171</v>
      </c>
      <c r="E218" s="100" t="s">
        <v>8</v>
      </c>
      <c r="F218" s="100" t="s">
        <v>108</v>
      </c>
      <c r="G218" s="100" t="s">
        <v>578</v>
      </c>
      <c r="H218" s="103"/>
      <c r="I218" s="101">
        <f t="shared" si="87"/>
        <v>0</v>
      </c>
      <c r="J218" s="101">
        <f t="shared" si="86"/>
        <v>4689.1000000000004</v>
      </c>
      <c r="K218" s="111">
        <v>0</v>
      </c>
    </row>
    <row r="219" spans="1:11" ht="25.5" x14ac:dyDescent="0.2">
      <c r="A219" s="99" t="s">
        <v>126</v>
      </c>
      <c r="B219" s="100" t="s">
        <v>155</v>
      </c>
      <c r="C219" s="100" t="s">
        <v>105</v>
      </c>
      <c r="D219" s="100" t="s">
        <v>171</v>
      </c>
      <c r="E219" s="100" t="s">
        <v>8</v>
      </c>
      <c r="F219" s="100" t="s">
        <v>108</v>
      </c>
      <c r="G219" s="100" t="s">
        <v>578</v>
      </c>
      <c r="H219" s="100" t="s">
        <v>197</v>
      </c>
      <c r="I219" s="101">
        <f t="shared" si="87"/>
        <v>0</v>
      </c>
      <c r="J219" s="101">
        <f t="shared" ref="J219" si="88">J220</f>
        <v>4689.1000000000004</v>
      </c>
      <c r="K219" s="111">
        <v>0</v>
      </c>
    </row>
    <row r="220" spans="1:11" ht="0.75" customHeight="1" x14ac:dyDescent="0.2">
      <c r="A220" s="99" t="s">
        <v>127</v>
      </c>
      <c r="B220" s="100" t="s">
        <v>155</v>
      </c>
      <c r="C220" s="100" t="s">
        <v>105</v>
      </c>
      <c r="D220" s="100" t="s">
        <v>171</v>
      </c>
      <c r="E220" s="100" t="s">
        <v>8</v>
      </c>
      <c r="F220" s="100" t="s">
        <v>108</v>
      </c>
      <c r="G220" s="100" t="s">
        <v>578</v>
      </c>
      <c r="H220" s="100" t="s">
        <v>198</v>
      </c>
      <c r="I220" s="101">
        <v>0</v>
      </c>
      <c r="J220" s="101">
        <f>'Приложение 2'!K169</f>
        <v>4689.1000000000004</v>
      </c>
      <c r="K220" s="111">
        <v>0</v>
      </c>
    </row>
    <row r="221" spans="1:11" hidden="1" x14ac:dyDescent="0.2">
      <c r="A221" s="102" t="s">
        <v>491</v>
      </c>
      <c r="B221" s="100" t="s">
        <v>155</v>
      </c>
      <c r="C221" s="100" t="s">
        <v>108</v>
      </c>
      <c r="D221" s="100"/>
      <c r="E221" s="100"/>
      <c r="F221" s="100"/>
      <c r="G221" s="100"/>
      <c r="H221" s="100"/>
      <c r="I221" s="101">
        <f t="shared" ref="I221:I226" si="89">I222</f>
        <v>0</v>
      </c>
      <c r="J221" s="101">
        <f t="shared" ref="J221:J233" si="90">J222</f>
        <v>0</v>
      </c>
      <c r="K221" s="111" t="e">
        <f t="shared" si="69"/>
        <v>#DIV/0!</v>
      </c>
    </row>
    <row r="222" spans="1:11" ht="51" hidden="1" x14ac:dyDescent="0.2">
      <c r="A222" s="102" t="s">
        <v>282</v>
      </c>
      <c r="B222" s="100" t="s">
        <v>155</v>
      </c>
      <c r="C222" s="100" t="s">
        <v>108</v>
      </c>
      <c r="D222" s="100" t="s">
        <v>118</v>
      </c>
      <c r="E222" s="100" t="s">
        <v>149</v>
      </c>
      <c r="F222" s="100"/>
      <c r="G222" s="100"/>
      <c r="H222" s="100"/>
      <c r="I222" s="101">
        <f t="shared" si="89"/>
        <v>0</v>
      </c>
      <c r="J222" s="101">
        <f t="shared" si="90"/>
        <v>0</v>
      </c>
      <c r="K222" s="111" t="e">
        <f t="shared" si="69"/>
        <v>#DIV/0!</v>
      </c>
    </row>
    <row r="223" spans="1:11" ht="0.75" hidden="1" customHeight="1" x14ac:dyDescent="0.2">
      <c r="A223" s="228" t="s">
        <v>492</v>
      </c>
      <c r="B223" s="100" t="s">
        <v>155</v>
      </c>
      <c r="C223" s="100" t="s">
        <v>108</v>
      </c>
      <c r="D223" s="100" t="s">
        <v>118</v>
      </c>
      <c r="E223" s="100" t="s">
        <v>10</v>
      </c>
      <c r="F223" s="100"/>
      <c r="G223" s="100"/>
      <c r="H223" s="100"/>
      <c r="I223" s="101">
        <f t="shared" si="89"/>
        <v>0</v>
      </c>
      <c r="J223" s="101">
        <f t="shared" si="90"/>
        <v>0</v>
      </c>
      <c r="K223" s="111" t="e">
        <f t="shared" si="69"/>
        <v>#DIV/0!</v>
      </c>
    </row>
    <row r="224" spans="1:11" ht="0.75" hidden="1" customHeight="1" x14ac:dyDescent="0.2">
      <c r="A224" s="228" t="s">
        <v>493</v>
      </c>
      <c r="B224" s="100" t="s">
        <v>155</v>
      </c>
      <c r="C224" s="100" t="s">
        <v>108</v>
      </c>
      <c r="D224" s="100" t="s">
        <v>118</v>
      </c>
      <c r="E224" s="100" t="s">
        <v>10</v>
      </c>
      <c r="F224" s="100" t="s">
        <v>155</v>
      </c>
      <c r="G224" s="100"/>
      <c r="H224" s="100"/>
      <c r="I224" s="101">
        <f t="shared" si="89"/>
        <v>0</v>
      </c>
      <c r="J224" s="101">
        <f t="shared" si="90"/>
        <v>0</v>
      </c>
      <c r="K224" s="111" t="e">
        <f t="shared" si="69"/>
        <v>#DIV/0!</v>
      </c>
    </row>
    <row r="225" spans="1:11" ht="45" hidden="1" customHeight="1" x14ac:dyDescent="0.2">
      <c r="A225" s="229" t="s">
        <v>494</v>
      </c>
      <c r="B225" s="100" t="s">
        <v>155</v>
      </c>
      <c r="C225" s="100" t="s">
        <v>108</v>
      </c>
      <c r="D225" s="100" t="s">
        <v>118</v>
      </c>
      <c r="E225" s="100" t="s">
        <v>10</v>
      </c>
      <c r="F225" s="100" t="s">
        <v>155</v>
      </c>
      <c r="G225" s="100" t="s">
        <v>495</v>
      </c>
      <c r="H225" s="100"/>
      <c r="I225" s="101">
        <f t="shared" si="89"/>
        <v>0</v>
      </c>
      <c r="J225" s="101">
        <f t="shared" si="90"/>
        <v>0</v>
      </c>
      <c r="K225" s="111" t="e">
        <f t="shared" si="69"/>
        <v>#DIV/0!</v>
      </c>
    </row>
    <row r="226" spans="1:11" ht="30" hidden="1" customHeight="1" x14ac:dyDescent="0.2">
      <c r="A226" s="99" t="s">
        <v>222</v>
      </c>
      <c r="B226" s="100" t="s">
        <v>155</v>
      </c>
      <c r="C226" s="100" t="s">
        <v>108</v>
      </c>
      <c r="D226" s="100" t="s">
        <v>118</v>
      </c>
      <c r="E226" s="100" t="s">
        <v>10</v>
      </c>
      <c r="F226" s="100" t="s">
        <v>155</v>
      </c>
      <c r="G226" s="100" t="s">
        <v>495</v>
      </c>
      <c r="H226" s="100" t="s">
        <v>219</v>
      </c>
      <c r="I226" s="101">
        <f t="shared" si="89"/>
        <v>0</v>
      </c>
      <c r="J226" s="101">
        <f t="shared" si="90"/>
        <v>0</v>
      </c>
      <c r="K226" s="111" t="e">
        <f t="shared" si="69"/>
        <v>#DIV/0!</v>
      </c>
    </row>
    <row r="227" spans="1:11" ht="0.75" customHeight="1" x14ac:dyDescent="0.2">
      <c r="A227" s="99" t="s">
        <v>246</v>
      </c>
      <c r="B227" s="100" t="s">
        <v>155</v>
      </c>
      <c r="C227" s="100" t="s">
        <v>108</v>
      </c>
      <c r="D227" s="100" t="s">
        <v>118</v>
      </c>
      <c r="E227" s="100" t="s">
        <v>10</v>
      </c>
      <c r="F227" s="100" t="s">
        <v>155</v>
      </c>
      <c r="G227" s="100" t="s">
        <v>495</v>
      </c>
      <c r="H227" s="100" t="s">
        <v>242</v>
      </c>
      <c r="I227" s="101">
        <f>'Приложение 2'!J301</f>
        <v>0</v>
      </c>
      <c r="J227" s="101">
        <f>'Приложение 2'!K301</f>
        <v>0</v>
      </c>
      <c r="K227" s="111" t="e">
        <f t="shared" si="69"/>
        <v>#DIV/0!</v>
      </c>
    </row>
    <row r="228" spans="1:11" x14ac:dyDescent="0.2">
      <c r="A228" s="102" t="s">
        <v>523</v>
      </c>
      <c r="B228" s="100" t="s">
        <v>155</v>
      </c>
      <c r="C228" s="100" t="s">
        <v>166</v>
      </c>
      <c r="D228" s="100"/>
      <c r="E228" s="100"/>
      <c r="F228" s="100"/>
      <c r="G228" s="100"/>
      <c r="H228" s="100"/>
      <c r="I228" s="101">
        <f>I229</f>
        <v>12336.3</v>
      </c>
      <c r="J228" s="101">
        <f t="shared" si="90"/>
        <v>5845.9</v>
      </c>
      <c r="K228" s="111">
        <f t="shared" ref="K228:K234" si="91">J228/I228*100</f>
        <v>47.387790504446222</v>
      </c>
    </row>
    <row r="229" spans="1:11" ht="38.25" x14ac:dyDescent="0.2">
      <c r="A229" s="102" t="s">
        <v>524</v>
      </c>
      <c r="B229" s="100" t="s">
        <v>155</v>
      </c>
      <c r="C229" s="100" t="s">
        <v>166</v>
      </c>
      <c r="D229" s="100" t="s">
        <v>105</v>
      </c>
      <c r="E229" s="100" t="s">
        <v>149</v>
      </c>
      <c r="F229" s="100"/>
      <c r="G229" s="100"/>
      <c r="H229" s="100"/>
      <c r="I229" s="101">
        <f t="shared" ref="I229:I233" si="92">I230</f>
        <v>12336.3</v>
      </c>
      <c r="J229" s="101">
        <f t="shared" si="90"/>
        <v>5845.9</v>
      </c>
      <c r="K229" s="111">
        <f t="shared" si="91"/>
        <v>47.387790504446222</v>
      </c>
    </row>
    <row r="230" spans="1:11" ht="38.25" x14ac:dyDescent="0.2">
      <c r="A230" s="102" t="s">
        <v>238</v>
      </c>
      <c r="B230" s="100" t="s">
        <v>155</v>
      </c>
      <c r="C230" s="100" t="s">
        <v>166</v>
      </c>
      <c r="D230" s="100" t="s">
        <v>105</v>
      </c>
      <c r="E230" s="100" t="s">
        <v>11</v>
      </c>
      <c r="F230" s="100"/>
      <c r="G230" s="100"/>
      <c r="H230" s="100"/>
      <c r="I230" s="101">
        <f t="shared" si="92"/>
        <v>12336.3</v>
      </c>
      <c r="J230" s="101">
        <f t="shared" si="90"/>
        <v>5845.9</v>
      </c>
      <c r="K230" s="111">
        <f t="shared" si="91"/>
        <v>47.387790504446222</v>
      </c>
    </row>
    <row r="231" spans="1:11" ht="51" x14ac:dyDescent="0.2">
      <c r="A231" s="102" t="s">
        <v>525</v>
      </c>
      <c r="B231" s="100" t="s">
        <v>155</v>
      </c>
      <c r="C231" s="100" t="s">
        <v>166</v>
      </c>
      <c r="D231" s="100" t="s">
        <v>105</v>
      </c>
      <c r="E231" s="100" t="s">
        <v>11</v>
      </c>
      <c r="F231" s="100" t="s">
        <v>166</v>
      </c>
      <c r="G231" s="100"/>
      <c r="H231" s="100"/>
      <c r="I231" s="101">
        <f t="shared" si="92"/>
        <v>12336.3</v>
      </c>
      <c r="J231" s="101">
        <f t="shared" si="90"/>
        <v>5845.9</v>
      </c>
      <c r="K231" s="111">
        <f t="shared" si="91"/>
        <v>47.387790504446222</v>
      </c>
    </row>
    <row r="232" spans="1:11" x14ac:dyDescent="0.2">
      <c r="A232" s="105" t="s">
        <v>526</v>
      </c>
      <c r="B232" s="100" t="s">
        <v>155</v>
      </c>
      <c r="C232" s="100" t="s">
        <v>166</v>
      </c>
      <c r="D232" s="100" t="s">
        <v>105</v>
      </c>
      <c r="E232" s="100" t="s">
        <v>11</v>
      </c>
      <c r="F232" s="100" t="s">
        <v>166</v>
      </c>
      <c r="G232" s="100" t="s">
        <v>527</v>
      </c>
      <c r="H232" s="103"/>
      <c r="I232" s="101">
        <f t="shared" si="92"/>
        <v>12336.3</v>
      </c>
      <c r="J232" s="101">
        <f t="shared" si="90"/>
        <v>5845.9</v>
      </c>
      <c r="K232" s="111">
        <f t="shared" si="91"/>
        <v>47.387790504446222</v>
      </c>
    </row>
    <row r="233" spans="1:11" ht="33" customHeight="1" x14ac:dyDescent="0.2">
      <c r="A233" s="99" t="s">
        <v>222</v>
      </c>
      <c r="B233" s="100" t="s">
        <v>155</v>
      </c>
      <c r="C233" s="100" t="s">
        <v>166</v>
      </c>
      <c r="D233" s="100" t="s">
        <v>105</v>
      </c>
      <c r="E233" s="100" t="s">
        <v>11</v>
      </c>
      <c r="F233" s="100" t="s">
        <v>166</v>
      </c>
      <c r="G233" s="100" t="s">
        <v>527</v>
      </c>
      <c r="H233" s="100" t="s">
        <v>219</v>
      </c>
      <c r="I233" s="101">
        <f t="shared" si="92"/>
        <v>12336.3</v>
      </c>
      <c r="J233" s="101">
        <f t="shared" si="90"/>
        <v>5845.9</v>
      </c>
      <c r="K233" s="111">
        <f t="shared" si="91"/>
        <v>47.387790504446222</v>
      </c>
    </row>
    <row r="234" spans="1:11" x14ac:dyDescent="0.2">
      <c r="A234" s="99" t="s">
        <v>528</v>
      </c>
      <c r="B234" s="100" t="s">
        <v>155</v>
      </c>
      <c r="C234" s="100" t="s">
        <v>166</v>
      </c>
      <c r="D234" s="100" t="s">
        <v>105</v>
      </c>
      <c r="E234" s="100" t="s">
        <v>11</v>
      </c>
      <c r="F234" s="100" t="s">
        <v>166</v>
      </c>
      <c r="G234" s="100" t="s">
        <v>527</v>
      </c>
      <c r="H234" s="100" t="s">
        <v>529</v>
      </c>
      <c r="I234" s="101">
        <f>'Приложение 2'!J308</f>
        <v>12336.3</v>
      </c>
      <c r="J234" s="101">
        <f>'Приложение 2'!K308</f>
        <v>5845.9</v>
      </c>
      <c r="K234" s="111">
        <f t="shared" si="91"/>
        <v>47.387790504446222</v>
      </c>
    </row>
    <row r="235" spans="1:11" ht="25.5" x14ac:dyDescent="0.2">
      <c r="A235" s="102" t="s">
        <v>530</v>
      </c>
      <c r="B235" s="109" t="s">
        <v>155</v>
      </c>
      <c r="C235" s="109" t="s">
        <v>155</v>
      </c>
      <c r="D235" s="109"/>
      <c r="E235" s="109"/>
      <c r="F235" s="109"/>
      <c r="G235" s="109"/>
      <c r="H235" s="109"/>
      <c r="I235" s="110">
        <f>I236</f>
        <v>29906.2</v>
      </c>
      <c r="J235" s="101">
        <f t="shared" ref="J235:J240" si="93">J236</f>
        <v>4689.1000000000004</v>
      </c>
      <c r="K235" s="111">
        <f t="shared" ref="K235:K241" si="94">J235/I235*100</f>
        <v>15.679357457650923</v>
      </c>
    </row>
    <row r="236" spans="1:11" ht="25.5" x14ac:dyDescent="0.2">
      <c r="A236" s="102" t="s">
        <v>178</v>
      </c>
      <c r="B236" s="109" t="s">
        <v>155</v>
      </c>
      <c r="C236" s="109" t="s">
        <v>155</v>
      </c>
      <c r="D236" s="109" t="s">
        <v>171</v>
      </c>
      <c r="E236" s="109" t="s">
        <v>149</v>
      </c>
      <c r="F236" s="109"/>
      <c r="G236" s="109"/>
      <c r="H236" s="109"/>
      <c r="I236" s="110">
        <f t="shared" ref="I236:I240" si="95">I237</f>
        <v>29906.2</v>
      </c>
      <c r="J236" s="101">
        <f t="shared" si="93"/>
        <v>4689.1000000000004</v>
      </c>
      <c r="K236" s="111">
        <f t="shared" si="94"/>
        <v>15.679357457650923</v>
      </c>
    </row>
    <row r="237" spans="1:11" ht="38.25" x14ac:dyDescent="0.2">
      <c r="A237" s="102" t="s">
        <v>195</v>
      </c>
      <c r="B237" s="109" t="s">
        <v>155</v>
      </c>
      <c r="C237" s="109" t="s">
        <v>155</v>
      </c>
      <c r="D237" s="109" t="s">
        <v>171</v>
      </c>
      <c r="E237" s="109" t="s">
        <v>8</v>
      </c>
      <c r="F237" s="109"/>
      <c r="G237" s="109"/>
      <c r="H237" s="109"/>
      <c r="I237" s="110">
        <f t="shared" si="95"/>
        <v>29906.2</v>
      </c>
      <c r="J237" s="101">
        <f t="shared" si="93"/>
        <v>4689.1000000000004</v>
      </c>
      <c r="K237" s="111">
        <f t="shared" si="94"/>
        <v>15.679357457650923</v>
      </c>
    </row>
    <row r="238" spans="1:11" ht="63.75" x14ac:dyDescent="0.2">
      <c r="A238" s="98" t="s">
        <v>531</v>
      </c>
      <c r="B238" s="109" t="s">
        <v>155</v>
      </c>
      <c r="C238" s="109" t="s">
        <v>155</v>
      </c>
      <c r="D238" s="109" t="s">
        <v>171</v>
      </c>
      <c r="E238" s="109" t="s">
        <v>8</v>
      </c>
      <c r="F238" s="109" t="s">
        <v>108</v>
      </c>
      <c r="G238" s="109"/>
      <c r="H238" s="242"/>
      <c r="I238" s="110">
        <f t="shared" si="95"/>
        <v>29906.2</v>
      </c>
      <c r="J238" s="101">
        <f t="shared" si="93"/>
        <v>4689.1000000000004</v>
      </c>
      <c r="K238" s="111">
        <f t="shared" si="94"/>
        <v>15.679357457650923</v>
      </c>
    </row>
    <row r="239" spans="1:11" ht="51" x14ac:dyDescent="0.2">
      <c r="A239" s="102" t="s">
        <v>532</v>
      </c>
      <c r="B239" s="109" t="s">
        <v>155</v>
      </c>
      <c r="C239" s="109" t="s">
        <v>155</v>
      </c>
      <c r="D239" s="109" t="s">
        <v>171</v>
      </c>
      <c r="E239" s="109" t="s">
        <v>8</v>
      </c>
      <c r="F239" s="109" t="s">
        <v>108</v>
      </c>
      <c r="G239" s="109" t="s">
        <v>578</v>
      </c>
      <c r="H239" s="242"/>
      <c r="I239" s="110">
        <f t="shared" si="95"/>
        <v>29906.2</v>
      </c>
      <c r="J239" s="101">
        <f t="shared" si="93"/>
        <v>4689.1000000000004</v>
      </c>
      <c r="K239" s="111">
        <f t="shared" si="94"/>
        <v>15.679357457650923</v>
      </c>
    </row>
    <row r="240" spans="1:11" ht="25.5" x14ac:dyDescent="0.2">
      <c r="A240" s="99" t="s">
        <v>199</v>
      </c>
      <c r="B240" s="109" t="s">
        <v>155</v>
      </c>
      <c r="C240" s="109" t="s">
        <v>155</v>
      </c>
      <c r="D240" s="109" t="s">
        <v>171</v>
      </c>
      <c r="E240" s="109" t="s">
        <v>8</v>
      </c>
      <c r="F240" s="109" t="s">
        <v>108</v>
      </c>
      <c r="G240" s="109" t="s">
        <v>578</v>
      </c>
      <c r="H240" s="109" t="s">
        <v>197</v>
      </c>
      <c r="I240" s="110">
        <f t="shared" si="95"/>
        <v>29906.2</v>
      </c>
      <c r="J240" s="101">
        <f t="shared" si="93"/>
        <v>4689.1000000000004</v>
      </c>
      <c r="K240" s="111">
        <f t="shared" si="94"/>
        <v>15.679357457650923</v>
      </c>
    </row>
    <row r="241" spans="1:11" ht="93" customHeight="1" x14ac:dyDescent="0.2">
      <c r="A241" s="157" t="s">
        <v>534</v>
      </c>
      <c r="B241" s="109" t="s">
        <v>155</v>
      </c>
      <c r="C241" s="109" t="s">
        <v>155</v>
      </c>
      <c r="D241" s="109" t="s">
        <v>171</v>
      </c>
      <c r="E241" s="109" t="s">
        <v>8</v>
      </c>
      <c r="F241" s="109" t="s">
        <v>108</v>
      </c>
      <c r="G241" s="109" t="s">
        <v>578</v>
      </c>
      <c r="H241" s="109" t="s">
        <v>198</v>
      </c>
      <c r="I241" s="110">
        <f>'Приложение 2'!J162</f>
        <v>29906.2</v>
      </c>
      <c r="J241" s="110">
        <f>'Приложение 2'!K162</f>
        <v>4689.1000000000004</v>
      </c>
      <c r="K241" s="111">
        <f t="shared" si="94"/>
        <v>15.679357457650923</v>
      </c>
    </row>
    <row r="242" spans="1:11" x14ac:dyDescent="0.2">
      <c r="A242" s="102" t="s">
        <v>204</v>
      </c>
      <c r="B242" s="100" t="s">
        <v>201</v>
      </c>
      <c r="C242" s="100"/>
      <c r="D242" s="100"/>
      <c r="E242" s="100"/>
      <c r="F242" s="100"/>
      <c r="G242" s="100"/>
      <c r="H242" s="100"/>
      <c r="I242" s="101">
        <f>I243+I253+I286+I315+I321</f>
        <v>147712.20000000001</v>
      </c>
      <c r="J242" s="101">
        <f>J243+J253+J286+J315+J321</f>
        <v>36165.899999999994</v>
      </c>
      <c r="K242" s="111">
        <f t="shared" si="69"/>
        <v>24.484030432151162</v>
      </c>
    </row>
    <row r="243" spans="1:11" x14ac:dyDescent="0.2">
      <c r="A243" s="102" t="s">
        <v>255</v>
      </c>
      <c r="B243" s="100" t="s">
        <v>201</v>
      </c>
      <c r="C243" s="100" t="s">
        <v>105</v>
      </c>
      <c r="D243" s="100"/>
      <c r="E243" s="100"/>
      <c r="F243" s="100"/>
      <c r="G243" s="100"/>
      <c r="H243" s="100"/>
      <c r="I243" s="101">
        <f>I244</f>
        <v>26143.599999999999</v>
      </c>
      <c r="J243" s="101">
        <f t="shared" ref="J243" si="96">J244</f>
        <v>7807.9</v>
      </c>
      <c r="K243" s="111">
        <f t="shared" si="69"/>
        <v>29.865435517679277</v>
      </c>
    </row>
    <row r="244" spans="1:11" ht="36" customHeight="1" x14ac:dyDescent="0.2">
      <c r="A244" s="102" t="s">
        <v>259</v>
      </c>
      <c r="B244" s="100" t="s">
        <v>201</v>
      </c>
      <c r="C244" s="100" t="s">
        <v>105</v>
      </c>
      <c r="D244" s="100" t="s">
        <v>108</v>
      </c>
      <c r="E244" s="100" t="s">
        <v>149</v>
      </c>
      <c r="F244" s="100"/>
      <c r="G244" s="100"/>
      <c r="H244" s="100"/>
      <c r="I244" s="101">
        <f>I245</f>
        <v>26143.599999999999</v>
      </c>
      <c r="J244" s="101">
        <f t="shared" ref="J244" si="97">J245</f>
        <v>7807.9</v>
      </c>
      <c r="K244" s="111">
        <f t="shared" si="69"/>
        <v>29.865435517679277</v>
      </c>
    </row>
    <row r="245" spans="1:11" ht="39" customHeight="1" x14ac:dyDescent="0.2">
      <c r="A245" s="102" t="s">
        <v>310</v>
      </c>
      <c r="B245" s="100" t="s">
        <v>201</v>
      </c>
      <c r="C245" s="100" t="s">
        <v>105</v>
      </c>
      <c r="D245" s="100" t="s">
        <v>108</v>
      </c>
      <c r="E245" s="100" t="s">
        <v>8</v>
      </c>
      <c r="F245" s="100"/>
      <c r="G245" s="100"/>
      <c r="H245" s="100"/>
      <c r="I245" s="101">
        <f>I246</f>
        <v>26143.599999999999</v>
      </c>
      <c r="J245" s="101">
        <f t="shared" ref="J245" si="98">J246</f>
        <v>7807.9</v>
      </c>
      <c r="K245" s="111">
        <f t="shared" si="69"/>
        <v>29.865435517679277</v>
      </c>
    </row>
    <row r="246" spans="1:11" ht="76.5" x14ac:dyDescent="0.2">
      <c r="A246" s="102" t="s">
        <v>311</v>
      </c>
      <c r="B246" s="100" t="s">
        <v>201</v>
      </c>
      <c r="C246" s="100" t="s">
        <v>105</v>
      </c>
      <c r="D246" s="100" t="s">
        <v>108</v>
      </c>
      <c r="E246" s="100" t="s">
        <v>8</v>
      </c>
      <c r="F246" s="100" t="s">
        <v>166</v>
      </c>
      <c r="G246" s="100"/>
      <c r="H246" s="100"/>
      <c r="I246" s="101">
        <f>I247+I250</f>
        <v>26143.599999999999</v>
      </c>
      <c r="J246" s="101">
        <f t="shared" ref="J246" si="99">J247+J250</f>
        <v>7807.9</v>
      </c>
      <c r="K246" s="111">
        <f t="shared" si="69"/>
        <v>29.865435517679277</v>
      </c>
    </row>
    <row r="247" spans="1:11" ht="14.25" customHeight="1" x14ac:dyDescent="0.2">
      <c r="A247" s="102" t="s">
        <v>309</v>
      </c>
      <c r="B247" s="100" t="s">
        <v>201</v>
      </c>
      <c r="C247" s="100" t="s">
        <v>105</v>
      </c>
      <c r="D247" s="100" t="s">
        <v>108</v>
      </c>
      <c r="E247" s="100" t="s">
        <v>8</v>
      </c>
      <c r="F247" s="100" t="s">
        <v>166</v>
      </c>
      <c r="G247" s="100" t="s">
        <v>308</v>
      </c>
      <c r="H247" s="100"/>
      <c r="I247" s="101">
        <f>I248</f>
        <v>2800</v>
      </c>
      <c r="J247" s="101">
        <f t="shared" ref="J247:J248" si="100">J248</f>
        <v>1237.7</v>
      </c>
      <c r="K247" s="111">
        <f t="shared" si="69"/>
        <v>44.203571428571429</v>
      </c>
    </row>
    <row r="248" spans="1:11" ht="38.25" x14ac:dyDescent="0.2">
      <c r="A248" s="99" t="s">
        <v>222</v>
      </c>
      <c r="B248" s="100" t="s">
        <v>201</v>
      </c>
      <c r="C248" s="100" t="s">
        <v>105</v>
      </c>
      <c r="D248" s="100" t="s">
        <v>108</v>
      </c>
      <c r="E248" s="100" t="s">
        <v>8</v>
      </c>
      <c r="F248" s="100" t="s">
        <v>166</v>
      </c>
      <c r="G248" s="100" t="s">
        <v>308</v>
      </c>
      <c r="H248" s="100" t="s">
        <v>219</v>
      </c>
      <c r="I248" s="101">
        <f>I249</f>
        <v>2800</v>
      </c>
      <c r="J248" s="101">
        <f t="shared" si="100"/>
        <v>1237.7</v>
      </c>
      <c r="K248" s="111">
        <f t="shared" si="69"/>
        <v>44.203571428571429</v>
      </c>
    </row>
    <row r="249" spans="1:11" x14ac:dyDescent="0.2">
      <c r="A249" s="99" t="s">
        <v>246</v>
      </c>
      <c r="B249" s="100" t="s">
        <v>201</v>
      </c>
      <c r="C249" s="100" t="s">
        <v>105</v>
      </c>
      <c r="D249" s="100" t="s">
        <v>108</v>
      </c>
      <c r="E249" s="100" t="s">
        <v>8</v>
      </c>
      <c r="F249" s="100" t="s">
        <v>166</v>
      </c>
      <c r="G249" s="100" t="s">
        <v>308</v>
      </c>
      <c r="H249" s="100" t="s">
        <v>242</v>
      </c>
      <c r="I249" s="101">
        <f>'Приложение 2'!J447</f>
        <v>2800</v>
      </c>
      <c r="J249" s="101">
        <f>'Приложение 2'!K447</f>
        <v>1237.7</v>
      </c>
      <c r="K249" s="111">
        <f t="shared" si="69"/>
        <v>44.203571428571429</v>
      </c>
    </row>
    <row r="250" spans="1:11" ht="139.5" customHeight="1" x14ac:dyDescent="0.2">
      <c r="A250" s="102" t="s">
        <v>313</v>
      </c>
      <c r="B250" s="100" t="s">
        <v>201</v>
      </c>
      <c r="C250" s="100" t="s">
        <v>105</v>
      </c>
      <c r="D250" s="100" t="s">
        <v>108</v>
      </c>
      <c r="E250" s="100" t="s">
        <v>8</v>
      </c>
      <c r="F250" s="100" t="s">
        <v>166</v>
      </c>
      <c r="G250" s="100" t="s">
        <v>312</v>
      </c>
      <c r="H250" s="100"/>
      <c r="I250" s="101">
        <f>I251</f>
        <v>23343.599999999999</v>
      </c>
      <c r="J250" s="101">
        <f t="shared" ref="J250:J251" si="101">J251</f>
        <v>6570.2</v>
      </c>
      <c r="K250" s="111">
        <f t="shared" si="69"/>
        <v>28.145615928991248</v>
      </c>
    </row>
    <row r="251" spans="1:11" ht="38.25" x14ac:dyDescent="0.2">
      <c r="A251" s="99" t="s">
        <v>222</v>
      </c>
      <c r="B251" s="100" t="s">
        <v>201</v>
      </c>
      <c r="C251" s="100" t="s">
        <v>105</v>
      </c>
      <c r="D251" s="100" t="s">
        <v>108</v>
      </c>
      <c r="E251" s="100" t="s">
        <v>8</v>
      </c>
      <c r="F251" s="100" t="s">
        <v>166</v>
      </c>
      <c r="G251" s="100" t="s">
        <v>312</v>
      </c>
      <c r="H251" s="100" t="s">
        <v>219</v>
      </c>
      <c r="I251" s="101">
        <f>I252</f>
        <v>23343.599999999999</v>
      </c>
      <c r="J251" s="101">
        <f t="shared" si="101"/>
        <v>6570.2</v>
      </c>
      <c r="K251" s="111">
        <f t="shared" si="69"/>
        <v>28.145615928991248</v>
      </c>
    </row>
    <row r="252" spans="1:11" ht="13.5" customHeight="1" x14ac:dyDescent="0.2">
      <c r="A252" s="99" t="s">
        <v>246</v>
      </c>
      <c r="B252" s="100" t="s">
        <v>201</v>
      </c>
      <c r="C252" s="100" t="s">
        <v>105</v>
      </c>
      <c r="D252" s="100" t="s">
        <v>108</v>
      </c>
      <c r="E252" s="100" t="s">
        <v>8</v>
      </c>
      <c r="F252" s="100" t="s">
        <v>166</v>
      </c>
      <c r="G252" s="100" t="s">
        <v>312</v>
      </c>
      <c r="H252" s="100" t="s">
        <v>242</v>
      </c>
      <c r="I252" s="101">
        <f>'Приложение 2'!J450</f>
        <v>23343.599999999999</v>
      </c>
      <c r="J252" s="101">
        <f>'Приложение 2'!K450</f>
        <v>6570.2</v>
      </c>
      <c r="K252" s="111">
        <f t="shared" si="69"/>
        <v>28.145615928991248</v>
      </c>
    </row>
    <row r="253" spans="1:11" x14ac:dyDescent="0.2">
      <c r="A253" s="102" t="s">
        <v>257</v>
      </c>
      <c r="B253" s="100" t="s">
        <v>201</v>
      </c>
      <c r="C253" s="100" t="s">
        <v>108</v>
      </c>
      <c r="D253" s="100"/>
      <c r="E253" s="100"/>
      <c r="F253" s="100"/>
      <c r="G253" s="100"/>
      <c r="H253" s="100"/>
      <c r="I253" s="101">
        <f>I254</f>
        <v>99482.400000000009</v>
      </c>
      <c r="J253" s="101">
        <f t="shared" ref="J253" si="102">J254</f>
        <v>23617</v>
      </c>
      <c r="K253" s="111">
        <f t="shared" si="69"/>
        <v>23.739877606491198</v>
      </c>
    </row>
    <row r="254" spans="1:11" ht="38.25" customHeight="1" x14ac:dyDescent="0.2">
      <c r="A254" s="102" t="s">
        <v>259</v>
      </c>
      <c r="B254" s="100" t="s">
        <v>201</v>
      </c>
      <c r="C254" s="100" t="s">
        <v>108</v>
      </c>
      <c r="D254" s="100" t="s">
        <v>108</v>
      </c>
      <c r="E254" s="100" t="s">
        <v>149</v>
      </c>
      <c r="F254" s="100"/>
      <c r="G254" s="100"/>
      <c r="H254" s="100"/>
      <c r="I254" s="101">
        <f>I255</f>
        <v>99482.400000000009</v>
      </c>
      <c r="J254" s="101">
        <f t="shared" ref="J254" si="103">J255</f>
        <v>23617</v>
      </c>
      <c r="K254" s="111">
        <f t="shared" si="69"/>
        <v>23.739877606491198</v>
      </c>
    </row>
    <row r="255" spans="1:11" ht="39.75" customHeight="1" x14ac:dyDescent="0.2">
      <c r="A255" s="102" t="s">
        <v>260</v>
      </c>
      <c r="B255" s="100" t="s">
        <v>201</v>
      </c>
      <c r="C255" s="100" t="s">
        <v>108</v>
      </c>
      <c r="D255" s="100" t="s">
        <v>108</v>
      </c>
      <c r="E255" s="100" t="s">
        <v>9</v>
      </c>
      <c r="F255" s="100"/>
      <c r="G255" s="100"/>
      <c r="H255" s="100"/>
      <c r="I255" s="101">
        <f>I256+I266+I270+I274+I282+I278</f>
        <v>99482.400000000009</v>
      </c>
      <c r="J255" s="101">
        <f>J256+J266+J270+J274+J282</f>
        <v>23617</v>
      </c>
      <c r="K255" s="111">
        <f t="shared" si="69"/>
        <v>23.739877606491198</v>
      </c>
    </row>
    <row r="256" spans="1:11" ht="73.5" customHeight="1" x14ac:dyDescent="0.2">
      <c r="A256" s="102" t="s">
        <v>261</v>
      </c>
      <c r="B256" s="100" t="s">
        <v>201</v>
      </c>
      <c r="C256" s="100" t="s">
        <v>108</v>
      </c>
      <c r="D256" s="100" t="s">
        <v>108</v>
      </c>
      <c r="E256" s="100" t="s">
        <v>9</v>
      </c>
      <c r="F256" s="100" t="s">
        <v>166</v>
      </c>
      <c r="G256" s="100"/>
      <c r="H256" s="100"/>
      <c r="I256" s="101">
        <f>I257+I260+I263</f>
        <v>96365</v>
      </c>
      <c r="J256" s="101">
        <f t="shared" ref="J256" si="104">J257+J260+J263</f>
        <v>23005.3</v>
      </c>
      <c r="K256" s="111">
        <f t="shared" si="69"/>
        <v>23.873086701603278</v>
      </c>
    </row>
    <row r="257" spans="1:11" ht="40.5" customHeight="1" x14ac:dyDescent="0.2">
      <c r="A257" s="102" t="s">
        <v>258</v>
      </c>
      <c r="B257" s="100" t="s">
        <v>201</v>
      </c>
      <c r="C257" s="100" t="s">
        <v>108</v>
      </c>
      <c r="D257" s="100" t="s">
        <v>108</v>
      </c>
      <c r="E257" s="100" t="s">
        <v>9</v>
      </c>
      <c r="F257" s="100" t="s">
        <v>166</v>
      </c>
      <c r="G257" s="100" t="s">
        <v>256</v>
      </c>
      <c r="H257" s="100"/>
      <c r="I257" s="101">
        <f>I258</f>
        <v>3865.8</v>
      </c>
      <c r="J257" s="101">
        <f t="shared" ref="J257:J258" si="105">J258</f>
        <v>660.5</v>
      </c>
      <c r="K257" s="111">
        <f t="shared" si="69"/>
        <v>17.085726111024886</v>
      </c>
    </row>
    <row r="258" spans="1:11" ht="38.25" x14ac:dyDescent="0.2">
      <c r="A258" s="99" t="s">
        <v>222</v>
      </c>
      <c r="B258" s="100" t="s">
        <v>201</v>
      </c>
      <c r="C258" s="100" t="s">
        <v>108</v>
      </c>
      <c r="D258" s="100" t="s">
        <v>108</v>
      </c>
      <c r="E258" s="100" t="s">
        <v>9</v>
      </c>
      <c r="F258" s="100" t="s">
        <v>166</v>
      </c>
      <c r="G258" s="100" t="s">
        <v>256</v>
      </c>
      <c r="H258" s="100" t="s">
        <v>219</v>
      </c>
      <c r="I258" s="101">
        <f>I259</f>
        <v>3865.8</v>
      </c>
      <c r="J258" s="101">
        <f t="shared" si="105"/>
        <v>660.5</v>
      </c>
      <c r="K258" s="111">
        <f t="shared" si="69"/>
        <v>17.085726111024886</v>
      </c>
    </row>
    <row r="259" spans="1:11" x14ac:dyDescent="0.2">
      <c r="A259" s="99" t="s">
        <v>246</v>
      </c>
      <c r="B259" s="100" t="s">
        <v>201</v>
      </c>
      <c r="C259" s="100" t="s">
        <v>108</v>
      </c>
      <c r="D259" s="100" t="s">
        <v>108</v>
      </c>
      <c r="E259" s="100" t="s">
        <v>9</v>
      </c>
      <c r="F259" s="100" t="s">
        <v>166</v>
      </c>
      <c r="G259" s="100" t="s">
        <v>256</v>
      </c>
      <c r="H259" s="100" t="s">
        <v>242</v>
      </c>
      <c r="I259" s="101">
        <f>'Приложение 2'!J323</f>
        <v>3865.8</v>
      </c>
      <c r="J259" s="101">
        <f>'Приложение 2'!K323</f>
        <v>660.5</v>
      </c>
      <c r="K259" s="111">
        <f t="shared" si="69"/>
        <v>17.085726111024886</v>
      </c>
    </row>
    <row r="260" spans="1:11" ht="25.5" x14ac:dyDescent="0.2">
      <c r="A260" s="104" t="s">
        <v>315</v>
      </c>
      <c r="B260" s="100" t="s">
        <v>201</v>
      </c>
      <c r="C260" s="100" t="s">
        <v>108</v>
      </c>
      <c r="D260" s="100" t="s">
        <v>108</v>
      </c>
      <c r="E260" s="100" t="s">
        <v>9</v>
      </c>
      <c r="F260" s="100" t="s">
        <v>166</v>
      </c>
      <c r="G260" s="100" t="s">
        <v>314</v>
      </c>
      <c r="H260" s="100"/>
      <c r="I260" s="101">
        <f>I261</f>
        <v>4700</v>
      </c>
      <c r="J260" s="101">
        <f t="shared" ref="J260:J261" si="106">J261</f>
        <v>2865.2</v>
      </c>
      <c r="K260" s="111">
        <f t="shared" si="69"/>
        <v>60.961702127659564</v>
      </c>
    </row>
    <row r="261" spans="1:11" ht="38.25" x14ac:dyDescent="0.2">
      <c r="A261" s="99" t="s">
        <v>222</v>
      </c>
      <c r="B261" s="100" t="s">
        <v>201</v>
      </c>
      <c r="C261" s="100" t="s">
        <v>108</v>
      </c>
      <c r="D261" s="100" t="s">
        <v>108</v>
      </c>
      <c r="E261" s="100" t="s">
        <v>9</v>
      </c>
      <c r="F261" s="100" t="s">
        <v>166</v>
      </c>
      <c r="G261" s="100" t="s">
        <v>314</v>
      </c>
      <c r="H261" s="100" t="s">
        <v>219</v>
      </c>
      <c r="I261" s="101">
        <f>I262</f>
        <v>4700</v>
      </c>
      <c r="J261" s="101">
        <f t="shared" si="106"/>
        <v>2865.2</v>
      </c>
      <c r="K261" s="111">
        <f t="shared" si="69"/>
        <v>60.961702127659564</v>
      </c>
    </row>
    <row r="262" spans="1:11" x14ac:dyDescent="0.2">
      <c r="A262" s="99" t="s">
        <v>246</v>
      </c>
      <c r="B262" s="100" t="s">
        <v>201</v>
      </c>
      <c r="C262" s="100" t="s">
        <v>108</v>
      </c>
      <c r="D262" s="100" t="s">
        <v>108</v>
      </c>
      <c r="E262" s="100" t="s">
        <v>9</v>
      </c>
      <c r="F262" s="100" t="s">
        <v>166</v>
      </c>
      <c r="G262" s="100" t="s">
        <v>314</v>
      </c>
      <c r="H262" s="100" t="s">
        <v>242</v>
      </c>
      <c r="I262" s="101">
        <f>'Приложение 2'!J457</f>
        <v>4700</v>
      </c>
      <c r="J262" s="101">
        <f>'Приложение 2'!K457</f>
        <v>2865.2</v>
      </c>
      <c r="K262" s="111">
        <f t="shared" si="69"/>
        <v>60.961702127659564</v>
      </c>
    </row>
    <row r="263" spans="1:11" ht="168" customHeight="1" x14ac:dyDescent="0.2">
      <c r="A263" s="102" t="s">
        <v>317</v>
      </c>
      <c r="B263" s="100" t="s">
        <v>201</v>
      </c>
      <c r="C263" s="100" t="s">
        <v>108</v>
      </c>
      <c r="D263" s="100" t="s">
        <v>108</v>
      </c>
      <c r="E263" s="100" t="s">
        <v>9</v>
      </c>
      <c r="F263" s="100" t="s">
        <v>166</v>
      </c>
      <c r="G263" s="100" t="s">
        <v>316</v>
      </c>
      <c r="H263" s="100"/>
      <c r="I263" s="101">
        <f>I264</f>
        <v>87799.2</v>
      </c>
      <c r="J263" s="101">
        <f t="shared" ref="J263:J264" si="107">J264</f>
        <v>19479.599999999999</v>
      </c>
      <c r="K263" s="111">
        <f t="shared" si="69"/>
        <v>22.186534729245825</v>
      </c>
    </row>
    <row r="264" spans="1:11" ht="38.25" x14ac:dyDescent="0.2">
      <c r="A264" s="99" t="s">
        <v>222</v>
      </c>
      <c r="B264" s="100" t="s">
        <v>201</v>
      </c>
      <c r="C264" s="100" t="s">
        <v>108</v>
      </c>
      <c r="D264" s="100" t="s">
        <v>108</v>
      </c>
      <c r="E264" s="100" t="s">
        <v>9</v>
      </c>
      <c r="F264" s="100" t="s">
        <v>166</v>
      </c>
      <c r="G264" s="100" t="s">
        <v>316</v>
      </c>
      <c r="H264" s="100" t="s">
        <v>219</v>
      </c>
      <c r="I264" s="101">
        <f>I265</f>
        <v>87799.2</v>
      </c>
      <c r="J264" s="101">
        <f t="shared" si="107"/>
        <v>19479.599999999999</v>
      </c>
      <c r="K264" s="111">
        <f t="shared" si="69"/>
        <v>22.186534729245825</v>
      </c>
    </row>
    <row r="265" spans="1:11" x14ac:dyDescent="0.2">
      <c r="A265" s="99" t="s">
        <v>246</v>
      </c>
      <c r="B265" s="100" t="s">
        <v>201</v>
      </c>
      <c r="C265" s="100" t="s">
        <v>108</v>
      </c>
      <c r="D265" s="100" t="s">
        <v>108</v>
      </c>
      <c r="E265" s="100" t="s">
        <v>9</v>
      </c>
      <c r="F265" s="100" t="s">
        <v>166</v>
      </c>
      <c r="G265" s="100" t="s">
        <v>316</v>
      </c>
      <c r="H265" s="100" t="s">
        <v>242</v>
      </c>
      <c r="I265" s="101">
        <f>'Приложение 2'!J460</f>
        <v>87799.2</v>
      </c>
      <c r="J265" s="101">
        <f>'Приложение 2'!K460</f>
        <v>19479.599999999999</v>
      </c>
      <c r="K265" s="111">
        <f t="shared" si="69"/>
        <v>22.186534729245825</v>
      </c>
    </row>
    <row r="266" spans="1:11" ht="25.5" x14ac:dyDescent="0.2">
      <c r="A266" s="102" t="s">
        <v>263</v>
      </c>
      <c r="B266" s="100" t="s">
        <v>201</v>
      </c>
      <c r="C266" s="100" t="s">
        <v>108</v>
      </c>
      <c r="D266" s="100" t="s">
        <v>108</v>
      </c>
      <c r="E266" s="100" t="s">
        <v>9</v>
      </c>
      <c r="F266" s="100" t="s">
        <v>118</v>
      </c>
      <c r="G266" s="100"/>
      <c r="H266" s="100"/>
      <c r="I266" s="101">
        <f>I267</f>
        <v>2358.1</v>
      </c>
      <c r="J266" s="101">
        <f t="shared" ref="J266:J284" si="108">J267</f>
        <v>474.9</v>
      </c>
      <c r="K266" s="111">
        <f t="shared" si="69"/>
        <v>20.139095034137654</v>
      </c>
    </row>
    <row r="267" spans="1:11" ht="53.25" customHeight="1" x14ac:dyDescent="0.2">
      <c r="A267" s="102" t="s">
        <v>264</v>
      </c>
      <c r="B267" s="100" t="s">
        <v>201</v>
      </c>
      <c r="C267" s="100" t="s">
        <v>108</v>
      </c>
      <c r="D267" s="100" t="s">
        <v>108</v>
      </c>
      <c r="E267" s="100" t="s">
        <v>9</v>
      </c>
      <c r="F267" s="100" t="s">
        <v>118</v>
      </c>
      <c r="G267" s="100" t="s">
        <v>262</v>
      </c>
      <c r="H267" s="100"/>
      <c r="I267" s="101">
        <f t="shared" ref="I267:I268" si="109">I268</f>
        <v>2358.1</v>
      </c>
      <c r="J267" s="101">
        <f t="shared" si="108"/>
        <v>474.9</v>
      </c>
      <c r="K267" s="111">
        <f t="shared" si="69"/>
        <v>20.139095034137654</v>
      </c>
    </row>
    <row r="268" spans="1:11" ht="27" customHeight="1" x14ac:dyDescent="0.2">
      <c r="A268" s="99" t="s">
        <v>222</v>
      </c>
      <c r="B268" s="100" t="s">
        <v>201</v>
      </c>
      <c r="C268" s="100" t="s">
        <v>108</v>
      </c>
      <c r="D268" s="100" t="s">
        <v>108</v>
      </c>
      <c r="E268" s="100" t="s">
        <v>9</v>
      </c>
      <c r="F268" s="100" t="s">
        <v>118</v>
      </c>
      <c r="G268" s="100" t="s">
        <v>262</v>
      </c>
      <c r="H268" s="100" t="s">
        <v>219</v>
      </c>
      <c r="I268" s="101">
        <f t="shared" si="109"/>
        <v>2358.1</v>
      </c>
      <c r="J268" s="101">
        <f t="shared" si="108"/>
        <v>474.9</v>
      </c>
      <c r="K268" s="111">
        <f t="shared" si="69"/>
        <v>20.139095034137654</v>
      </c>
    </row>
    <row r="269" spans="1:11" ht="12" customHeight="1" x14ac:dyDescent="0.2">
      <c r="A269" s="99" t="s">
        <v>246</v>
      </c>
      <c r="B269" s="100" t="s">
        <v>201</v>
      </c>
      <c r="C269" s="100" t="s">
        <v>108</v>
      </c>
      <c r="D269" s="100" t="s">
        <v>108</v>
      </c>
      <c r="E269" s="100" t="s">
        <v>9</v>
      </c>
      <c r="F269" s="100" t="s">
        <v>118</v>
      </c>
      <c r="G269" s="100" t="s">
        <v>262</v>
      </c>
      <c r="H269" s="100" t="s">
        <v>242</v>
      </c>
      <c r="I269" s="101">
        <f>'Приложение 2'!J327</f>
        <v>2358.1</v>
      </c>
      <c r="J269" s="101">
        <f>'Приложение 2'!K327</f>
        <v>474.9</v>
      </c>
      <c r="K269" s="111">
        <f t="shared" si="69"/>
        <v>20.139095034137654</v>
      </c>
    </row>
    <row r="270" spans="1:11" ht="25.5" hidden="1" x14ac:dyDescent="0.2">
      <c r="A270" s="102" t="s">
        <v>479</v>
      </c>
      <c r="B270" s="100" t="s">
        <v>201</v>
      </c>
      <c r="C270" s="100" t="s">
        <v>108</v>
      </c>
      <c r="D270" s="100" t="s">
        <v>108</v>
      </c>
      <c r="E270" s="100" t="s">
        <v>9</v>
      </c>
      <c r="F270" s="100" t="s">
        <v>191</v>
      </c>
      <c r="G270" s="100"/>
      <c r="H270" s="100"/>
      <c r="I270" s="101">
        <f>I271</f>
        <v>0</v>
      </c>
      <c r="J270" s="101">
        <f t="shared" si="108"/>
        <v>0</v>
      </c>
      <c r="K270" s="111" t="e">
        <f t="shared" ref="K270:K273" si="110">J270/I270*100</f>
        <v>#DIV/0!</v>
      </c>
    </row>
    <row r="271" spans="1:11" ht="0.75" hidden="1" customHeight="1" x14ac:dyDescent="0.2">
      <c r="A271" s="102" t="s">
        <v>480</v>
      </c>
      <c r="B271" s="100" t="s">
        <v>201</v>
      </c>
      <c r="C271" s="100" t="s">
        <v>108</v>
      </c>
      <c r="D271" s="100" t="s">
        <v>108</v>
      </c>
      <c r="E271" s="100" t="s">
        <v>9</v>
      </c>
      <c r="F271" s="100" t="s">
        <v>191</v>
      </c>
      <c r="G271" s="100" t="s">
        <v>476</v>
      </c>
      <c r="H271" s="100"/>
      <c r="I271" s="101">
        <f t="shared" ref="I271:I272" si="111">I272</f>
        <v>0</v>
      </c>
      <c r="J271" s="101">
        <f t="shared" si="108"/>
        <v>0</v>
      </c>
      <c r="K271" s="111" t="e">
        <f t="shared" si="110"/>
        <v>#DIV/0!</v>
      </c>
    </row>
    <row r="272" spans="1:11" ht="18.75" hidden="1" customHeight="1" x14ac:dyDescent="0.2">
      <c r="A272" s="99" t="s">
        <v>182</v>
      </c>
      <c r="B272" s="100" t="s">
        <v>201</v>
      </c>
      <c r="C272" s="100" t="s">
        <v>108</v>
      </c>
      <c r="D272" s="100" t="s">
        <v>108</v>
      </c>
      <c r="E272" s="100" t="s">
        <v>9</v>
      </c>
      <c r="F272" s="100" t="s">
        <v>191</v>
      </c>
      <c r="G272" s="100" t="s">
        <v>476</v>
      </c>
      <c r="H272" s="100" t="s">
        <v>173</v>
      </c>
      <c r="I272" s="101">
        <f t="shared" si="111"/>
        <v>0</v>
      </c>
      <c r="J272" s="101">
        <f t="shared" si="108"/>
        <v>0</v>
      </c>
      <c r="K272" s="111" t="e">
        <f t="shared" si="110"/>
        <v>#DIV/0!</v>
      </c>
    </row>
    <row r="273" spans="1:11" hidden="1" x14ac:dyDescent="0.2">
      <c r="A273" s="99" t="s">
        <v>481</v>
      </c>
      <c r="B273" s="100" t="s">
        <v>201</v>
      </c>
      <c r="C273" s="100" t="s">
        <v>108</v>
      </c>
      <c r="D273" s="100" t="s">
        <v>108</v>
      </c>
      <c r="E273" s="100" t="s">
        <v>9</v>
      </c>
      <c r="F273" s="100" t="s">
        <v>191</v>
      </c>
      <c r="G273" s="100" t="s">
        <v>476</v>
      </c>
      <c r="H273" s="100" t="s">
        <v>477</v>
      </c>
      <c r="I273" s="101">
        <f>'Приложение 2'!J177</f>
        <v>0</v>
      </c>
      <c r="J273" s="101">
        <f>'Приложение 2'!K177</f>
        <v>0</v>
      </c>
      <c r="K273" s="111" t="e">
        <f t="shared" si="110"/>
        <v>#DIV/0!</v>
      </c>
    </row>
    <row r="274" spans="1:11" ht="0.75" customHeight="1" x14ac:dyDescent="0.2">
      <c r="A274" s="102" t="s">
        <v>482</v>
      </c>
      <c r="B274" s="100" t="s">
        <v>201</v>
      </c>
      <c r="C274" s="100" t="s">
        <v>108</v>
      </c>
      <c r="D274" s="100" t="s">
        <v>108</v>
      </c>
      <c r="E274" s="100" t="s">
        <v>9</v>
      </c>
      <c r="F274" s="100" t="s">
        <v>18</v>
      </c>
      <c r="G274" s="100"/>
      <c r="H274" s="100"/>
      <c r="I274" s="101">
        <f>I275</f>
        <v>0</v>
      </c>
      <c r="J274" s="101">
        <f t="shared" si="108"/>
        <v>0</v>
      </c>
      <c r="K274" s="111" t="e">
        <f t="shared" ref="K274:K277" si="112">J274/I274*100</f>
        <v>#DIV/0!</v>
      </c>
    </row>
    <row r="275" spans="1:11" ht="0.75" customHeight="1" x14ac:dyDescent="0.2">
      <c r="A275" s="102" t="s">
        <v>483</v>
      </c>
      <c r="B275" s="100" t="s">
        <v>201</v>
      </c>
      <c r="C275" s="100" t="s">
        <v>108</v>
      </c>
      <c r="D275" s="100" t="s">
        <v>108</v>
      </c>
      <c r="E275" s="100" t="s">
        <v>9</v>
      </c>
      <c r="F275" s="100" t="s">
        <v>18</v>
      </c>
      <c r="G275" s="100" t="s">
        <v>478</v>
      </c>
      <c r="H275" s="100"/>
      <c r="I275" s="101">
        <f t="shared" ref="I275:I276" si="113">I276</f>
        <v>0</v>
      </c>
      <c r="J275" s="101">
        <f t="shared" si="108"/>
        <v>0</v>
      </c>
      <c r="K275" s="111" t="e">
        <f t="shared" si="112"/>
        <v>#DIV/0!</v>
      </c>
    </row>
    <row r="276" spans="1:11" ht="0.75" hidden="1" customHeight="1" x14ac:dyDescent="0.2">
      <c r="A276" s="99" t="s">
        <v>182</v>
      </c>
      <c r="B276" s="100" t="s">
        <v>201</v>
      </c>
      <c r="C276" s="100" t="s">
        <v>108</v>
      </c>
      <c r="D276" s="100" t="s">
        <v>108</v>
      </c>
      <c r="E276" s="100" t="s">
        <v>9</v>
      </c>
      <c r="F276" s="100" t="s">
        <v>18</v>
      </c>
      <c r="G276" s="100" t="s">
        <v>478</v>
      </c>
      <c r="H276" s="100" t="s">
        <v>173</v>
      </c>
      <c r="I276" s="101">
        <f t="shared" si="113"/>
        <v>0</v>
      </c>
      <c r="J276" s="101">
        <f t="shared" si="108"/>
        <v>0</v>
      </c>
      <c r="K276" s="111" t="e">
        <f t="shared" si="112"/>
        <v>#DIV/0!</v>
      </c>
    </row>
    <row r="277" spans="1:11" hidden="1" x14ac:dyDescent="0.2">
      <c r="A277" s="99" t="s">
        <v>481</v>
      </c>
      <c r="B277" s="100" t="s">
        <v>201</v>
      </c>
      <c r="C277" s="100" t="s">
        <v>108</v>
      </c>
      <c r="D277" s="100" t="s">
        <v>108</v>
      </c>
      <c r="E277" s="100" t="s">
        <v>9</v>
      </c>
      <c r="F277" s="100" t="s">
        <v>18</v>
      </c>
      <c r="G277" s="100" t="s">
        <v>478</v>
      </c>
      <c r="H277" s="100" t="s">
        <v>477</v>
      </c>
      <c r="I277" s="101">
        <f>'Приложение 2'!J181</f>
        <v>0</v>
      </c>
      <c r="J277" s="101">
        <f>'Приложение 2'!K181</f>
        <v>0</v>
      </c>
      <c r="K277" s="111" t="e">
        <f t="shared" si="112"/>
        <v>#DIV/0!</v>
      </c>
    </row>
    <row r="278" spans="1:11" ht="76.5" x14ac:dyDescent="0.2">
      <c r="A278" s="99" t="s">
        <v>589</v>
      </c>
      <c r="B278" s="100" t="s">
        <v>201</v>
      </c>
      <c r="C278" s="100" t="s">
        <v>108</v>
      </c>
      <c r="D278" s="100" t="s">
        <v>108</v>
      </c>
      <c r="E278" s="100" t="s">
        <v>9</v>
      </c>
      <c r="F278" s="100" t="s">
        <v>118</v>
      </c>
      <c r="G278" s="100"/>
      <c r="H278" s="100"/>
      <c r="I278" s="101">
        <f t="shared" ref="I278:J280" si="114">I279</f>
        <v>190</v>
      </c>
      <c r="J278" s="101">
        <f t="shared" si="114"/>
        <v>66.5</v>
      </c>
      <c r="K278" s="111">
        <f>J278/I278*100</f>
        <v>35</v>
      </c>
    </row>
    <row r="279" spans="1:11" ht="76.5" x14ac:dyDescent="0.2">
      <c r="A279" s="99" t="s">
        <v>589</v>
      </c>
      <c r="B279" s="100" t="s">
        <v>201</v>
      </c>
      <c r="C279" s="100" t="s">
        <v>108</v>
      </c>
      <c r="D279" s="100" t="s">
        <v>108</v>
      </c>
      <c r="E279" s="100" t="s">
        <v>9</v>
      </c>
      <c r="F279" s="100" t="s">
        <v>118</v>
      </c>
      <c r="G279" s="100" t="s">
        <v>590</v>
      </c>
      <c r="H279" s="100"/>
      <c r="I279" s="101">
        <f t="shared" si="114"/>
        <v>190</v>
      </c>
      <c r="J279" s="101">
        <f t="shared" si="114"/>
        <v>66.5</v>
      </c>
      <c r="K279" s="111">
        <f>J279/I279*100</f>
        <v>35</v>
      </c>
    </row>
    <row r="280" spans="1:11" ht="38.25" x14ac:dyDescent="0.2">
      <c r="A280" s="99" t="s">
        <v>222</v>
      </c>
      <c r="B280" s="100" t="s">
        <v>201</v>
      </c>
      <c r="C280" s="100" t="s">
        <v>108</v>
      </c>
      <c r="D280" s="100" t="s">
        <v>108</v>
      </c>
      <c r="E280" s="100" t="s">
        <v>9</v>
      </c>
      <c r="F280" s="100" t="s">
        <v>118</v>
      </c>
      <c r="G280" s="100" t="s">
        <v>590</v>
      </c>
      <c r="H280" s="100" t="s">
        <v>219</v>
      </c>
      <c r="I280" s="101">
        <f t="shared" si="114"/>
        <v>190</v>
      </c>
      <c r="J280" s="101">
        <f t="shared" si="114"/>
        <v>66.5</v>
      </c>
      <c r="K280" s="111">
        <f>J280/I280*100</f>
        <v>35</v>
      </c>
    </row>
    <row r="281" spans="1:11" x14ac:dyDescent="0.2">
      <c r="A281" s="99" t="s">
        <v>246</v>
      </c>
      <c r="B281" s="100" t="s">
        <v>201</v>
      </c>
      <c r="C281" s="100" t="s">
        <v>108</v>
      </c>
      <c r="D281" s="100" t="s">
        <v>108</v>
      </c>
      <c r="E281" s="100" t="s">
        <v>9</v>
      </c>
      <c r="F281" s="100" t="s">
        <v>118</v>
      </c>
      <c r="G281" s="100" t="s">
        <v>590</v>
      </c>
      <c r="H281" s="100" t="s">
        <v>242</v>
      </c>
      <c r="I281" s="101">
        <f>'Приложение 2'!J464</f>
        <v>190</v>
      </c>
      <c r="J281" s="101">
        <f>'Приложение 2'!K464</f>
        <v>66.5</v>
      </c>
      <c r="K281" s="111">
        <f>J281/I281*100</f>
        <v>35</v>
      </c>
    </row>
    <row r="282" spans="1:11" ht="25.5" x14ac:dyDescent="0.2">
      <c r="A282" s="102" t="s">
        <v>507</v>
      </c>
      <c r="B282" s="100" t="s">
        <v>201</v>
      </c>
      <c r="C282" s="100" t="s">
        <v>108</v>
      </c>
      <c r="D282" s="100" t="s">
        <v>108</v>
      </c>
      <c r="E282" s="100" t="s">
        <v>9</v>
      </c>
      <c r="F282" s="100" t="s">
        <v>505</v>
      </c>
      <c r="G282" s="100"/>
      <c r="H282" s="100"/>
      <c r="I282" s="101">
        <f>I283</f>
        <v>569.29999999999995</v>
      </c>
      <c r="J282" s="101">
        <f t="shared" si="108"/>
        <v>136.80000000000001</v>
      </c>
      <c r="K282" s="111">
        <f t="shared" ref="K282:K285" si="115">J282/I282*100</f>
        <v>24.029509924468652</v>
      </c>
    </row>
    <row r="283" spans="1:11" ht="63.75" x14ac:dyDescent="0.2">
      <c r="A283" s="102" t="s">
        <v>508</v>
      </c>
      <c r="B283" s="100" t="s">
        <v>201</v>
      </c>
      <c r="C283" s="100" t="s">
        <v>108</v>
      </c>
      <c r="D283" s="100" t="s">
        <v>108</v>
      </c>
      <c r="E283" s="100" t="s">
        <v>9</v>
      </c>
      <c r="F283" s="100" t="s">
        <v>505</v>
      </c>
      <c r="G283" s="100" t="s">
        <v>536</v>
      </c>
      <c r="H283" s="100"/>
      <c r="I283" s="101">
        <f t="shared" ref="I283:I284" si="116">I284</f>
        <v>569.29999999999995</v>
      </c>
      <c r="J283" s="101">
        <f t="shared" si="108"/>
        <v>136.80000000000001</v>
      </c>
      <c r="K283" s="111">
        <f t="shared" si="115"/>
        <v>24.029509924468652</v>
      </c>
    </row>
    <row r="284" spans="1:11" ht="33" customHeight="1" x14ac:dyDescent="0.2">
      <c r="A284" s="99" t="s">
        <v>222</v>
      </c>
      <c r="B284" s="100" t="s">
        <v>201</v>
      </c>
      <c r="C284" s="100" t="s">
        <v>108</v>
      </c>
      <c r="D284" s="100" t="s">
        <v>108</v>
      </c>
      <c r="E284" s="100" t="s">
        <v>9</v>
      </c>
      <c r="F284" s="100" t="s">
        <v>505</v>
      </c>
      <c r="G284" s="100" t="s">
        <v>536</v>
      </c>
      <c r="H284" s="100" t="s">
        <v>219</v>
      </c>
      <c r="I284" s="101">
        <f t="shared" si="116"/>
        <v>569.29999999999995</v>
      </c>
      <c r="J284" s="101">
        <f t="shared" si="108"/>
        <v>136.80000000000001</v>
      </c>
      <c r="K284" s="111">
        <f t="shared" si="115"/>
        <v>24.029509924468652</v>
      </c>
    </row>
    <row r="285" spans="1:11" x14ac:dyDescent="0.2">
      <c r="A285" s="99" t="s">
        <v>246</v>
      </c>
      <c r="B285" s="100" t="s">
        <v>201</v>
      </c>
      <c r="C285" s="100" t="s">
        <v>108</v>
      </c>
      <c r="D285" s="100" t="s">
        <v>108</v>
      </c>
      <c r="E285" s="100" t="s">
        <v>9</v>
      </c>
      <c r="F285" s="100" t="s">
        <v>505</v>
      </c>
      <c r="G285" s="100" t="s">
        <v>536</v>
      </c>
      <c r="H285" s="100" t="s">
        <v>242</v>
      </c>
      <c r="I285" s="101">
        <f>'Приложение 2'!J331</f>
        <v>569.29999999999995</v>
      </c>
      <c r="J285" s="101">
        <f>'Приложение 2'!K331</f>
        <v>136.80000000000001</v>
      </c>
      <c r="K285" s="111">
        <f t="shared" si="115"/>
        <v>24.029509924468652</v>
      </c>
    </row>
    <row r="286" spans="1:11" x14ac:dyDescent="0.2">
      <c r="A286" s="102" t="s">
        <v>265</v>
      </c>
      <c r="B286" s="100" t="s">
        <v>201</v>
      </c>
      <c r="C286" s="100" t="s">
        <v>166</v>
      </c>
      <c r="D286" s="100"/>
      <c r="E286" s="100"/>
      <c r="F286" s="100"/>
      <c r="G286" s="100"/>
      <c r="H286" s="100"/>
      <c r="I286" s="101">
        <f>I287+I310+I299</f>
        <v>19104.199999999997</v>
      </c>
      <c r="J286" s="101">
        <f>J287+J310+J299</f>
        <v>4463.7999999999993</v>
      </c>
      <c r="K286" s="111">
        <f t="shared" si="69"/>
        <v>23.365542655541713</v>
      </c>
    </row>
    <row r="287" spans="1:11" ht="39.75" customHeight="1" x14ac:dyDescent="0.2">
      <c r="A287" s="102" t="s">
        <v>259</v>
      </c>
      <c r="B287" s="100" t="s">
        <v>201</v>
      </c>
      <c r="C287" s="100" t="s">
        <v>166</v>
      </c>
      <c r="D287" s="100" t="s">
        <v>108</v>
      </c>
      <c r="E287" s="100" t="s">
        <v>149</v>
      </c>
      <c r="F287" s="100"/>
      <c r="G287" s="100"/>
      <c r="H287" s="100"/>
      <c r="I287" s="101">
        <f>I288</f>
        <v>8363</v>
      </c>
      <c r="J287" s="101">
        <f t="shared" ref="J287" si="117">J288</f>
        <v>2901.7</v>
      </c>
      <c r="K287" s="111">
        <f t="shared" si="69"/>
        <v>34.696879110367092</v>
      </c>
    </row>
    <row r="288" spans="1:11" ht="42" customHeight="1" x14ac:dyDescent="0.2">
      <c r="A288" s="102" t="s">
        <v>260</v>
      </c>
      <c r="B288" s="100" t="s">
        <v>201</v>
      </c>
      <c r="C288" s="100" t="s">
        <v>166</v>
      </c>
      <c r="D288" s="100" t="s">
        <v>108</v>
      </c>
      <c r="E288" s="100" t="s">
        <v>9</v>
      </c>
      <c r="F288" s="100"/>
      <c r="G288" s="100"/>
      <c r="H288" s="100"/>
      <c r="I288" s="101">
        <f>I289</f>
        <v>8363</v>
      </c>
      <c r="J288" s="101">
        <f t="shared" ref="J288" si="118">J289</f>
        <v>2901.7</v>
      </c>
      <c r="K288" s="111">
        <f t="shared" si="69"/>
        <v>34.696879110367092</v>
      </c>
    </row>
    <row r="289" spans="1:11" ht="25.5" x14ac:dyDescent="0.2">
      <c r="A289" s="102" t="s">
        <v>319</v>
      </c>
      <c r="B289" s="100" t="s">
        <v>201</v>
      </c>
      <c r="C289" s="100" t="s">
        <v>166</v>
      </c>
      <c r="D289" s="100" t="s">
        <v>108</v>
      </c>
      <c r="E289" s="100" t="s">
        <v>9</v>
      </c>
      <c r="F289" s="100" t="s">
        <v>17</v>
      </c>
      <c r="G289" s="100"/>
      <c r="H289" s="100"/>
      <c r="I289" s="101">
        <f>I290+I296+I293</f>
        <v>8363</v>
      </c>
      <c r="J289" s="101">
        <f>J290+J296+J293</f>
        <v>2901.7</v>
      </c>
      <c r="K289" s="111">
        <f t="shared" si="69"/>
        <v>34.696879110367092</v>
      </c>
    </row>
    <row r="290" spans="1:11" ht="16.5" customHeight="1" x14ac:dyDescent="0.2">
      <c r="A290" s="104" t="s">
        <v>320</v>
      </c>
      <c r="B290" s="100" t="s">
        <v>201</v>
      </c>
      <c r="C290" s="100" t="s">
        <v>166</v>
      </c>
      <c r="D290" s="100" t="s">
        <v>108</v>
      </c>
      <c r="E290" s="100" t="s">
        <v>9</v>
      </c>
      <c r="F290" s="100" t="s">
        <v>17</v>
      </c>
      <c r="G290" s="100" t="s">
        <v>318</v>
      </c>
      <c r="H290" s="100"/>
      <c r="I290" s="101">
        <f>I291</f>
        <v>8363</v>
      </c>
      <c r="J290" s="101">
        <f t="shared" ref="J290:J294" si="119">J291</f>
        <v>1339.6</v>
      </c>
      <c r="K290" s="111">
        <f t="shared" si="69"/>
        <v>16.018175295946431</v>
      </c>
    </row>
    <row r="291" spans="1:11" ht="38.25" x14ac:dyDescent="0.2">
      <c r="A291" s="99" t="s">
        <v>222</v>
      </c>
      <c r="B291" s="100" t="s">
        <v>201</v>
      </c>
      <c r="C291" s="100" t="s">
        <v>166</v>
      </c>
      <c r="D291" s="100" t="s">
        <v>108</v>
      </c>
      <c r="E291" s="100" t="s">
        <v>9</v>
      </c>
      <c r="F291" s="100" t="s">
        <v>17</v>
      </c>
      <c r="G291" s="100" t="s">
        <v>318</v>
      </c>
      <c r="H291" s="100" t="s">
        <v>219</v>
      </c>
      <c r="I291" s="101">
        <f>I292</f>
        <v>8363</v>
      </c>
      <c r="J291" s="101">
        <f t="shared" si="119"/>
        <v>1339.6</v>
      </c>
      <c r="K291" s="111">
        <f t="shared" si="69"/>
        <v>16.018175295946431</v>
      </c>
    </row>
    <row r="292" spans="1:11" ht="15.75" customHeight="1" x14ac:dyDescent="0.2">
      <c r="A292" s="99" t="s">
        <v>246</v>
      </c>
      <c r="B292" s="100" t="s">
        <v>201</v>
      </c>
      <c r="C292" s="100" t="s">
        <v>166</v>
      </c>
      <c r="D292" s="100" t="s">
        <v>108</v>
      </c>
      <c r="E292" s="100" t="s">
        <v>9</v>
      </c>
      <c r="F292" s="100" t="s">
        <v>17</v>
      </c>
      <c r="G292" s="100" t="s">
        <v>318</v>
      </c>
      <c r="H292" s="100" t="s">
        <v>242</v>
      </c>
      <c r="I292" s="101">
        <f>'Приложение 2'!J471</f>
        <v>8363</v>
      </c>
      <c r="J292" s="101">
        <f>'Приложение 2'!K471</f>
        <v>1339.6</v>
      </c>
      <c r="K292" s="111">
        <f t="shared" si="69"/>
        <v>16.018175295946431</v>
      </c>
    </row>
    <row r="293" spans="1:11" ht="0.75" customHeight="1" x14ac:dyDescent="0.2">
      <c r="A293" s="102" t="s">
        <v>475</v>
      </c>
      <c r="B293" s="100" t="s">
        <v>201</v>
      </c>
      <c r="C293" s="100" t="s">
        <v>166</v>
      </c>
      <c r="D293" s="100" t="s">
        <v>108</v>
      </c>
      <c r="E293" s="100" t="s">
        <v>9</v>
      </c>
      <c r="F293" s="100" t="s">
        <v>17</v>
      </c>
      <c r="G293" s="100" t="s">
        <v>474</v>
      </c>
      <c r="H293" s="100"/>
      <c r="I293" s="101">
        <f>I294</f>
        <v>0</v>
      </c>
      <c r="J293" s="101">
        <f t="shared" si="119"/>
        <v>0</v>
      </c>
      <c r="K293" s="111" t="e">
        <f t="shared" ref="K293:K295" si="120">J293/I293*100</f>
        <v>#DIV/0!</v>
      </c>
    </row>
    <row r="294" spans="1:11" ht="38.25" hidden="1" x14ac:dyDescent="0.2">
      <c r="A294" s="99" t="s">
        <v>222</v>
      </c>
      <c r="B294" s="100" t="s">
        <v>201</v>
      </c>
      <c r="C294" s="100" t="s">
        <v>166</v>
      </c>
      <c r="D294" s="100" t="s">
        <v>108</v>
      </c>
      <c r="E294" s="100" t="s">
        <v>9</v>
      </c>
      <c r="F294" s="100" t="s">
        <v>17</v>
      </c>
      <c r="G294" s="100" t="s">
        <v>474</v>
      </c>
      <c r="H294" s="100" t="s">
        <v>219</v>
      </c>
      <c r="I294" s="101">
        <f>I295</f>
        <v>0</v>
      </c>
      <c r="J294" s="101">
        <f t="shared" si="119"/>
        <v>0</v>
      </c>
      <c r="K294" s="111" t="e">
        <f t="shared" si="120"/>
        <v>#DIV/0!</v>
      </c>
    </row>
    <row r="295" spans="1:11" ht="1.5" customHeight="1" x14ac:dyDescent="0.2">
      <c r="A295" s="99" t="s">
        <v>246</v>
      </c>
      <c r="B295" s="100" t="s">
        <v>201</v>
      </c>
      <c r="C295" s="100" t="s">
        <v>166</v>
      </c>
      <c r="D295" s="100" t="s">
        <v>108</v>
      </c>
      <c r="E295" s="100" t="s">
        <v>9</v>
      </c>
      <c r="F295" s="100" t="s">
        <v>17</v>
      </c>
      <c r="G295" s="100" t="s">
        <v>474</v>
      </c>
      <c r="H295" s="100" t="s">
        <v>242</v>
      </c>
      <c r="I295" s="101">
        <f>'Приложение 2'!J474</f>
        <v>0</v>
      </c>
      <c r="J295" s="101">
        <f>'Приложение 2'!K474</f>
        <v>0</v>
      </c>
      <c r="K295" s="111" t="e">
        <f t="shared" si="120"/>
        <v>#DIV/0!</v>
      </c>
    </row>
    <row r="296" spans="1:11" ht="69.75" customHeight="1" x14ac:dyDescent="0.2">
      <c r="A296" s="102" t="s">
        <v>322</v>
      </c>
      <c r="B296" s="100" t="s">
        <v>201</v>
      </c>
      <c r="C296" s="100" t="s">
        <v>166</v>
      </c>
      <c r="D296" s="100" t="s">
        <v>108</v>
      </c>
      <c r="E296" s="100" t="s">
        <v>9</v>
      </c>
      <c r="F296" s="100" t="s">
        <v>17</v>
      </c>
      <c r="G296" s="100" t="s">
        <v>321</v>
      </c>
      <c r="H296" s="100"/>
      <c r="I296" s="101">
        <f>I297</f>
        <v>0</v>
      </c>
      <c r="J296" s="101">
        <f t="shared" ref="J296:J297" si="121">J297</f>
        <v>1562.1</v>
      </c>
      <c r="K296" s="111"/>
    </row>
    <row r="297" spans="1:11" ht="38.25" x14ac:dyDescent="0.2">
      <c r="A297" s="99" t="s">
        <v>222</v>
      </c>
      <c r="B297" s="100" t="s">
        <v>201</v>
      </c>
      <c r="C297" s="100" t="s">
        <v>166</v>
      </c>
      <c r="D297" s="100" t="s">
        <v>108</v>
      </c>
      <c r="E297" s="100" t="s">
        <v>9</v>
      </c>
      <c r="F297" s="100" t="s">
        <v>17</v>
      </c>
      <c r="G297" s="100" t="s">
        <v>321</v>
      </c>
      <c r="H297" s="100" t="s">
        <v>219</v>
      </c>
      <c r="I297" s="101">
        <f>I298</f>
        <v>0</v>
      </c>
      <c r="J297" s="101">
        <f t="shared" si="121"/>
        <v>1562.1</v>
      </c>
      <c r="K297" s="111"/>
    </row>
    <row r="298" spans="1:11" ht="38.25" x14ac:dyDescent="0.2">
      <c r="A298" s="99" t="s">
        <v>221</v>
      </c>
      <c r="B298" s="100" t="s">
        <v>201</v>
      </c>
      <c r="C298" s="100" t="s">
        <v>166</v>
      </c>
      <c r="D298" s="100" t="s">
        <v>108</v>
      </c>
      <c r="E298" s="100" t="s">
        <v>9</v>
      </c>
      <c r="F298" s="100" t="s">
        <v>17</v>
      </c>
      <c r="G298" s="100" t="s">
        <v>321</v>
      </c>
      <c r="H298" s="100" t="s">
        <v>220</v>
      </c>
      <c r="I298" s="101">
        <v>0</v>
      </c>
      <c r="J298" s="101">
        <f>'Приложение 2'!K477</f>
        <v>1562.1</v>
      </c>
      <c r="K298" s="111"/>
    </row>
    <row r="299" spans="1:11" ht="38.25" x14ac:dyDescent="0.2">
      <c r="A299" s="102" t="s">
        <v>266</v>
      </c>
      <c r="B299" s="100" t="s">
        <v>236</v>
      </c>
      <c r="C299" s="100" t="s">
        <v>201</v>
      </c>
      <c r="D299" s="100" t="s">
        <v>166</v>
      </c>
      <c r="E299" s="100" t="s">
        <v>155</v>
      </c>
      <c r="F299" s="100" t="s">
        <v>149</v>
      </c>
      <c r="G299" s="100"/>
      <c r="H299" s="100"/>
      <c r="I299" s="101">
        <f>I300</f>
        <v>10741.199999999999</v>
      </c>
      <c r="J299" s="101">
        <f>J300</f>
        <v>1562.1</v>
      </c>
      <c r="K299" s="111">
        <f t="shared" si="69"/>
        <v>14.543067813652105</v>
      </c>
    </row>
    <row r="300" spans="1:11" x14ac:dyDescent="0.2">
      <c r="A300" s="102" t="s">
        <v>267</v>
      </c>
      <c r="B300" s="100" t="s">
        <v>236</v>
      </c>
      <c r="C300" s="100" t="s">
        <v>201</v>
      </c>
      <c r="D300" s="100" t="s">
        <v>166</v>
      </c>
      <c r="E300" s="100" t="s">
        <v>155</v>
      </c>
      <c r="F300" s="100" t="s">
        <v>8</v>
      </c>
      <c r="G300" s="100"/>
      <c r="H300" s="100"/>
      <c r="I300" s="101">
        <f t="shared" ref="I300" si="122">I301</f>
        <v>10741.199999999999</v>
      </c>
      <c r="J300" s="101">
        <f t="shared" ref="J300" si="123">J301</f>
        <v>1562.1</v>
      </c>
      <c r="K300" s="111">
        <f t="shared" ref="K300:K301" si="124">J300/I300*100</f>
        <v>14.543067813652105</v>
      </c>
    </row>
    <row r="301" spans="1:11" ht="25.5" x14ac:dyDescent="0.2">
      <c r="A301" s="102" t="s">
        <v>268</v>
      </c>
      <c r="B301" s="100" t="s">
        <v>236</v>
      </c>
      <c r="C301" s="100" t="s">
        <v>201</v>
      </c>
      <c r="D301" s="100" t="s">
        <v>166</v>
      </c>
      <c r="E301" s="100" t="s">
        <v>155</v>
      </c>
      <c r="F301" s="100" t="s">
        <v>8</v>
      </c>
      <c r="G301" s="100" t="s">
        <v>155</v>
      </c>
      <c r="H301" s="100"/>
      <c r="I301" s="101">
        <f>I302+I305</f>
        <v>10741.199999999999</v>
      </c>
      <c r="J301" s="101">
        <f>J302+J305</f>
        <v>1562.1</v>
      </c>
      <c r="K301" s="111">
        <f t="shared" si="124"/>
        <v>14.543067813652105</v>
      </c>
    </row>
    <row r="302" spans="1:11" ht="25.5" x14ac:dyDescent="0.2">
      <c r="A302" s="105" t="s">
        <v>245</v>
      </c>
      <c r="B302" s="100" t="s">
        <v>201</v>
      </c>
      <c r="C302" s="100" t="s">
        <v>166</v>
      </c>
      <c r="D302" s="100" t="s">
        <v>155</v>
      </c>
      <c r="E302" s="100" t="s">
        <v>8</v>
      </c>
      <c r="F302" s="100" t="s">
        <v>155</v>
      </c>
      <c r="G302" s="100" t="s">
        <v>241</v>
      </c>
      <c r="H302" s="100"/>
      <c r="I302" s="101">
        <f>I303</f>
        <v>761.3</v>
      </c>
      <c r="J302" s="101">
        <f t="shared" ref="J302:J303" si="125">J303</f>
        <v>0</v>
      </c>
      <c r="K302" s="111">
        <f t="shared" ref="K302:K370" si="126">J302/I302*100</f>
        <v>0</v>
      </c>
    </row>
    <row r="303" spans="1:11" ht="38.25" x14ac:dyDescent="0.2">
      <c r="A303" s="99" t="s">
        <v>222</v>
      </c>
      <c r="B303" s="100" t="s">
        <v>201</v>
      </c>
      <c r="C303" s="100" t="s">
        <v>166</v>
      </c>
      <c r="D303" s="100" t="s">
        <v>155</v>
      </c>
      <c r="E303" s="100" t="s">
        <v>8</v>
      </c>
      <c r="F303" s="100" t="s">
        <v>155</v>
      </c>
      <c r="G303" s="100" t="s">
        <v>241</v>
      </c>
      <c r="H303" s="100" t="s">
        <v>219</v>
      </c>
      <c r="I303" s="101">
        <f>I304</f>
        <v>761.3</v>
      </c>
      <c r="J303" s="101">
        <f t="shared" si="125"/>
        <v>0</v>
      </c>
      <c r="K303" s="111">
        <f t="shared" si="126"/>
        <v>0</v>
      </c>
    </row>
    <row r="304" spans="1:11" ht="15" customHeight="1" x14ac:dyDescent="0.2">
      <c r="A304" s="99" t="s">
        <v>246</v>
      </c>
      <c r="B304" s="100" t="s">
        <v>201</v>
      </c>
      <c r="C304" s="100" t="s">
        <v>166</v>
      </c>
      <c r="D304" s="100" t="s">
        <v>155</v>
      </c>
      <c r="E304" s="100" t="s">
        <v>8</v>
      </c>
      <c r="F304" s="100" t="s">
        <v>155</v>
      </c>
      <c r="G304" s="100" t="s">
        <v>241</v>
      </c>
      <c r="H304" s="100" t="s">
        <v>242</v>
      </c>
      <c r="I304" s="101">
        <f>'Приложение 2'!J338</f>
        <v>761.3</v>
      </c>
      <c r="J304" s="101">
        <f>'Приложение 2'!K338</f>
        <v>0</v>
      </c>
      <c r="K304" s="111">
        <f t="shared" si="126"/>
        <v>0</v>
      </c>
    </row>
    <row r="305" spans="1:11" ht="0.75" customHeight="1" x14ac:dyDescent="0.2">
      <c r="A305" s="104" t="s">
        <v>320</v>
      </c>
      <c r="B305" s="100" t="s">
        <v>201</v>
      </c>
      <c r="C305" s="100" t="s">
        <v>166</v>
      </c>
      <c r="D305" s="100" t="s">
        <v>155</v>
      </c>
      <c r="E305" s="100" t="s">
        <v>8</v>
      </c>
      <c r="F305" s="100" t="s">
        <v>155</v>
      </c>
      <c r="G305" s="100" t="s">
        <v>318</v>
      </c>
      <c r="H305" s="100"/>
      <c r="I305" s="101">
        <f>I308+I306</f>
        <v>9979.9</v>
      </c>
      <c r="J305" s="101">
        <f>J308+J306</f>
        <v>1562.1</v>
      </c>
      <c r="K305" s="111">
        <f t="shared" si="126"/>
        <v>15.652461447509495</v>
      </c>
    </row>
    <row r="306" spans="1:11" ht="28.5" hidden="1" customHeight="1" x14ac:dyDescent="0.2">
      <c r="A306" s="99" t="s">
        <v>126</v>
      </c>
      <c r="B306" s="100" t="s">
        <v>201</v>
      </c>
      <c r="C306" s="100" t="s">
        <v>166</v>
      </c>
      <c r="D306" s="100" t="s">
        <v>155</v>
      </c>
      <c r="E306" s="100" t="s">
        <v>8</v>
      </c>
      <c r="F306" s="100" t="s">
        <v>155</v>
      </c>
      <c r="G306" s="100" t="s">
        <v>318</v>
      </c>
      <c r="H306" s="100" t="s">
        <v>124</v>
      </c>
      <c r="I306" s="101">
        <f>I307</f>
        <v>0</v>
      </c>
      <c r="J306" s="101">
        <f>J307</f>
        <v>0</v>
      </c>
      <c r="K306" s="111" t="e">
        <f t="shared" si="126"/>
        <v>#DIV/0!</v>
      </c>
    </row>
    <row r="307" spans="1:11" ht="0.75" customHeight="1" x14ac:dyDescent="0.2">
      <c r="A307" s="99" t="s">
        <v>127</v>
      </c>
      <c r="B307" s="100" t="s">
        <v>201</v>
      </c>
      <c r="C307" s="100" t="s">
        <v>166</v>
      </c>
      <c r="D307" s="100" t="s">
        <v>155</v>
      </c>
      <c r="E307" s="100" t="s">
        <v>8</v>
      </c>
      <c r="F307" s="100" t="s">
        <v>155</v>
      </c>
      <c r="G307" s="100" t="s">
        <v>318</v>
      </c>
      <c r="H307" s="100" t="s">
        <v>125</v>
      </c>
      <c r="I307" s="101">
        <f>'Приложение 2'!J486</f>
        <v>0</v>
      </c>
      <c r="J307" s="101">
        <f>'Приложение 2'!K486</f>
        <v>0</v>
      </c>
      <c r="K307" s="111" t="e">
        <f t="shared" si="126"/>
        <v>#DIV/0!</v>
      </c>
    </row>
    <row r="308" spans="1:11" ht="38.25" x14ac:dyDescent="0.2">
      <c r="A308" s="99" t="s">
        <v>222</v>
      </c>
      <c r="B308" s="100" t="s">
        <v>201</v>
      </c>
      <c r="C308" s="100" t="s">
        <v>166</v>
      </c>
      <c r="D308" s="100" t="s">
        <v>155</v>
      </c>
      <c r="E308" s="100" t="s">
        <v>8</v>
      </c>
      <c r="F308" s="100" t="s">
        <v>155</v>
      </c>
      <c r="G308" s="100" t="s">
        <v>318</v>
      </c>
      <c r="H308" s="100" t="s">
        <v>219</v>
      </c>
      <c r="I308" s="101">
        <f>I309</f>
        <v>9979.9</v>
      </c>
      <c r="J308" s="101">
        <f t="shared" ref="J308" si="127">J309</f>
        <v>1562.1</v>
      </c>
      <c r="K308" s="111">
        <f t="shared" si="126"/>
        <v>15.652461447509495</v>
      </c>
    </row>
    <row r="309" spans="1:11" ht="15" customHeight="1" x14ac:dyDescent="0.2">
      <c r="A309" s="99" t="s">
        <v>246</v>
      </c>
      <c r="B309" s="100" t="s">
        <v>201</v>
      </c>
      <c r="C309" s="100" t="s">
        <v>166</v>
      </c>
      <c r="D309" s="100" t="s">
        <v>155</v>
      </c>
      <c r="E309" s="100" t="s">
        <v>8</v>
      </c>
      <c r="F309" s="100" t="s">
        <v>155</v>
      </c>
      <c r="G309" s="100" t="s">
        <v>318</v>
      </c>
      <c r="H309" s="100" t="s">
        <v>242</v>
      </c>
      <c r="I309" s="101">
        <f>'Приложение 2'!J480</f>
        <v>9979.9</v>
      </c>
      <c r="J309" s="101">
        <f>'Приложение 2'!K480</f>
        <v>1562.1</v>
      </c>
      <c r="K309" s="111">
        <f t="shared" si="126"/>
        <v>15.652461447509495</v>
      </c>
    </row>
    <row r="310" spans="1:11" ht="25.5" hidden="1" x14ac:dyDescent="0.2">
      <c r="A310" s="102" t="s">
        <v>152</v>
      </c>
      <c r="B310" s="100" t="s">
        <v>201</v>
      </c>
      <c r="C310" s="100" t="s">
        <v>166</v>
      </c>
      <c r="D310" s="100" t="s">
        <v>148</v>
      </c>
      <c r="E310" s="100" t="s">
        <v>149</v>
      </c>
      <c r="F310" s="100"/>
      <c r="G310" s="100"/>
      <c r="H310" s="100"/>
      <c r="I310" s="101">
        <f>I311</f>
        <v>0</v>
      </c>
      <c r="J310" s="101">
        <f t="shared" ref="J310:J313" si="128">J311</f>
        <v>0</v>
      </c>
      <c r="K310" s="111" t="e">
        <f t="shared" si="126"/>
        <v>#DIV/0!</v>
      </c>
    </row>
    <row r="311" spans="1:11" ht="0.75" hidden="1" customHeight="1" x14ac:dyDescent="0.2">
      <c r="A311" s="102" t="s">
        <v>153</v>
      </c>
      <c r="B311" s="100" t="s">
        <v>201</v>
      </c>
      <c r="C311" s="100" t="s">
        <v>166</v>
      </c>
      <c r="D311" s="100" t="s">
        <v>148</v>
      </c>
      <c r="E311" s="100" t="s">
        <v>8</v>
      </c>
      <c r="F311" s="100" t="s">
        <v>150</v>
      </c>
      <c r="G311" s="100"/>
      <c r="H311" s="100"/>
      <c r="I311" s="101">
        <f t="shared" ref="I311:I313" si="129">I312</f>
        <v>0</v>
      </c>
      <c r="J311" s="101">
        <f t="shared" si="128"/>
        <v>0</v>
      </c>
      <c r="K311" s="111" t="e">
        <f t="shared" si="126"/>
        <v>#DIV/0!</v>
      </c>
    </row>
    <row r="312" spans="1:11" ht="25.5" hidden="1" x14ac:dyDescent="0.2">
      <c r="A312" s="105" t="s">
        <v>245</v>
      </c>
      <c r="B312" s="100" t="s">
        <v>201</v>
      </c>
      <c r="C312" s="100" t="s">
        <v>166</v>
      </c>
      <c r="D312" s="100" t="s">
        <v>148</v>
      </c>
      <c r="E312" s="100" t="s">
        <v>8</v>
      </c>
      <c r="F312" s="100" t="s">
        <v>150</v>
      </c>
      <c r="G312" s="100" t="s">
        <v>241</v>
      </c>
      <c r="H312" s="100"/>
      <c r="I312" s="101">
        <f t="shared" si="129"/>
        <v>0</v>
      </c>
      <c r="J312" s="101">
        <f t="shared" si="128"/>
        <v>0</v>
      </c>
      <c r="K312" s="111" t="e">
        <f t="shared" si="126"/>
        <v>#DIV/0!</v>
      </c>
    </row>
    <row r="313" spans="1:11" ht="0.75" customHeight="1" x14ac:dyDescent="0.2">
      <c r="A313" s="99" t="s">
        <v>222</v>
      </c>
      <c r="B313" s="100" t="s">
        <v>201</v>
      </c>
      <c r="C313" s="100" t="s">
        <v>166</v>
      </c>
      <c r="D313" s="100" t="s">
        <v>148</v>
      </c>
      <c r="E313" s="100" t="s">
        <v>8</v>
      </c>
      <c r="F313" s="100" t="s">
        <v>150</v>
      </c>
      <c r="G313" s="100" t="s">
        <v>241</v>
      </c>
      <c r="H313" s="100" t="s">
        <v>219</v>
      </c>
      <c r="I313" s="101">
        <f t="shared" si="129"/>
        <v>0</v>
      </c>
      <c r="J313" s="101">
        <f t="shared" si="128"/>
        <v>0</v>
      </c>
      <c r="K313" s="111" t="e">
        <f t="shared" si="126"/>
        <v>#DIV/0!</v>
      </c>
    </row>
    <row r="314" spans="1:11" hidden="1" x14ac:dyDescent="0.2">
      <c r="A314" s="99" t="s">
        <v>246</v>
      </c>
      <c r="B314" s="100" t="s">
        <v>201</v>
      </c>
      <c r="C314" s="100" t="s">
        <v>166</v>
      </c>
      <c r="D314" s="100" t="s">
        <v>148</v>
      </c>
      <c r="E314" s="100" t="s">
        <v>8</v>
      </c>
      <c r="F314" s="100" t="s">
        <v>150</v>
      </c>
      <c r="G314" s="100" t="s">
        <v>241</v>
      </c>
      <c r="H314" s="100" t="s">
        <v>242</v>
      </c>
      <c r="I314" s="101">
        <f>'Приложение 2'!J343</f>
        <v>0</v>
      </c>
      <c r="J314" s="101">
        <f>'Приложение 2'!K343</f>
        <v>0</v>
      </c>
      <c r="K314" s="111" t="e">
        <f t="shared" si="126"/>
        <v>#DIV/0!</v>
      </c>
    </row>
    <row r="315" spans="1:11" x14ac:dyDescent="0.2">
      <c r="A315" s="102" t="s">
        <v>205</v>
      </c>
      <c r="B315" s="100" t="s">
        <v>201</v>
      </c>
      <c r="C315" s="100" t="s">
        <v>201</v>
      </c>
      <c r="D315" s="100"/>
      <c r="E315" s="100"/>
      <c r="F315" s="100"/>
      <c r="G315" s="100"/>
      <c r="H315" s="100"/>
      <c r="I315" s="101">
        <f>I316</f>
        <v>52</v>
      </c>
      <c r="J315" s="101">
        <f>J316</f>
        <v>5</v>
      </c>
      <c r="K315" s="111">
        <f t="shared" si="126"/>
        <v>9.6153846153846168</v>
      </c>
    </row>
    <row r="316" spans="1:11" ht="25.5" x14ac:dyDescent="0.2">
      <c r="A316" s="102" t="s">
        <v>152</v>
      </c>
      <c r="B316" s="100" t="s">
        <v>201</v>
      </c>
      <c r="C316" s="100" t="s">
        <v>201</v>
      </c>
      <c r="D316" s="100" t="s">
        <v>148</v>
      </c>
      <c r="E316" s="100" t="s">
        <v>149</v>
      </c>
      <c r="F316" s="100"/>
      <c r="G316" s="100"/>
      <c r="H316" s="100"/>
      <c r="I316" s="101">
        <f>I317</f>
        <v>52</v>
      </c>
      <c r="J316" s="101">
        <f t="shared" ref="J316:J319" si="130">J317</f>
        <v>5</v>
      </c>
      <c r="K316" s="111">
        <f t="shared" si="126"/>
        <v>9.6153846153846168</v>
      </c>
    </row>
    <row r="317" spans="1:11" ht="38.25" x14ac:dyDescent="0.2">
      <c r="A317" s="102" t="s">
        <v>153</v>
      </c>
      <c r="B317" s="100" t="s">
        <v>201</v>
      </c>
      <c r="C317" s="100" t="s">
        <v>201</v>
      </c>
      <c r="D317" s="100" t="s">
        <v>148</v>
      </c>
      <c r="E317" s="100" t="s">
        <v>8</v>
      </c>
      <c r="F317" s="100"/>
      <c r="G317" s="100"/>
      <c r="H317" s="100"/>
      <c r="I317" s="101">
        <f t="shared" ref="I317:I319" si="131">I318</f>
        <v>52</v>
      </c>
      <c r="J317" s="101">
        <f t="shared" si="130"/>
        <v>5</v>
      </c>
      <c r="K317" s="111">
        <f t="shared" si="126"/>
        <v>9.6153846153846168</v>
      </c>
    </row>
    <row r="318" spans="1:11" ht="12" customHeight="1" x14ac:dyDescent="0.2">
      <c r="A318" s="102" t="s">
        <v>203</v>
      </c>
      <c r="B318" s="100" t="s">
        <v>201</v>
      </c>
      <c r="C318" s="100" t="s">
        <v>201</v>
      </c>
      <c r="D318" s="100" t="s">
        <v>148</v>
      </c>
      <c r="E318" s="100" t="s">
        <v>8</v>
      </c>
      <c r="F318" s="100" t="s">
        <v>149</v>
      </c>
      <c r="G318" s="100" t="s">
        <v>202</v>
      </c>
      <c r="H318" s="103"/>
      <c r="I318" s="101">
        <f t="shared" si="131"/>
        <v>52</v>
      </c>
      <c r="J318" s="101">
        <f t="shared" si="130"/>
        <v>5</v>
      </c>
      <c r="K318" s="111">
        <f t="shared" si="126"/>
        <v>9.6153846153846168</v>
      </c>
    </row>
    <row r="319" spans="1:11" ht="25.5" x14ac:dyDescent="0.2">
      <c r="A319" s="99" t="s">
        <v>126</v>
      </c>
      <c r="B319" s="100" t="s">
        <v>201</v>
      </c>
      <c r="C319" s="100" t="s">
        <v>201</v>
      </c>
      <c r="D319" s="100" t="s">
        <v>148</v>
      </c>
      <c r="E319" s="100" t="s">
        <v>8</v>
      </c>
      <c r="F319" s="100" t="s">
        <v>149</v>
      </c>
      <c r="G319" s="100" t="s">
        <v>202</v>
      </c>
      <c r="H319" s="100" t="s">
        <v>124</v>
      </c>
      <c r="I319" s="101">
        <f t="shared" si="131"/>
        <v>52</v>
      </c>
      <c r="J319" s="101">
        <f t="shared" si="130"/>
        <v>5</v>
      </c>
      <c r="K319" s="111">
        <f t="shared" si="126"/>
        <v>9.6153846153846168</v>
      </c>
    </row>
    <row r="320" spans="1:11" ht="38.25" x14ac:dyDescent="0.2">
      <c r="A320" s="99" t="s">
        <v>127</v>
      </c>
      <c r="B320" s="100" t="s">
        <v>201</v>
      </c>
      <c r="C320" s="100" t="s">
        <v>201</v>
      </c>
      <c r="D320" s="100" t="s">
        <v>148</v>
      </c>
      <c r="E320" s="100" t="s">
        <v>8</v>
      </c>
      <c r="F320" s="100" t="s">
        <v>149</v>
      </c>
      <c r="G320" s="100" t="s">
        <v>202</v>
      </c>
      <c r="H320" s="100" t="s">
        <v>125</v>
      </c>
      <c r="I320" s="101">
        <f>'Приложение 2'!J187</f>
        <v>52</v>
      </c>
      <c r="J320" s="101">
        <f>'Приложение 2'!K187</f>
        <v>5</v>
      </c>
      <c r="K320" s="111">
        <f t="shared" si="126"/>
        <v>9.6153846153846168</v>
      </c>
    </row>
    <row r="321" spans="1:11" ht="14.25" customHeight="1" x14ac:dyDescent="0.2">
      <c r="A321" s="102" t="s">
        <v>269</v>
      </c>
      <c r="B321" s="100" t="s">
        <v>201</v>
      </c>
      <c r="C321" s="100" t="s">
        <v>191</v>
      </c>
      <c r="D321" s="100"/>
      <c r="E321" s="100"/>
      <c r="F321" s="100"/>
      <c r="G321" s="100"/>
      <c r="H321" s="100"/>
      <c r="I321" s="101">
        <f>I328+I322</f>
        <v>2930</v>
      </c>
      <c r="J321" s="101">
        <f>J328+J322</f>
        <v>272.2</v>
      </c>
      <c r="K321" s="111">
        <f t="shared" si="126"/>
        <v>9.2901023890784966</v>
      </c>
    </row>
    <row r="322" spans="1:11" ht="39.75" customHeight="1" x14ac:dyDescent="0.2">
      <c r="A322" s="102" t="s">
        <v>259</v>
      </c>
      <c r="B322" s="100" t="s">
        <v>201</v>
      </c>
      <c r="C322" s="100" t="s">
        <v>191</v>
      </c>
      <c r="D322" s="100" t="s">
        <v>108</v>
      </c>
      <c r="E322" s="100" t="s">
        <v>149</v>
      </c>
      <c r="F322" s="100"/>
      <c r="G322" s="100"/>
      <c r="H322" s="100"/>
      <c r="I322" s="101">
        <f>I323</f>
        <v>1822.4</v>
      </c>
      <c r="J322" s="101">
        <f t="shared" ref="J322:J326" si="132">J323</f>
        <v>0</v>
      </c>
      <c r="K322" s="111"/>
    </row>
    <row r="323" spans="1:11" ht="42" customHeight="1" x14ac:dyDescent="0.2">
      <c r="A323" s="102" t="s">
        <v>260</v>
      </c>
      <c r="B323" s="100" t="s">
        <v>201</v>
      </c>
      <c r="C323" s="100" t="s">
        <v>191</v>
      </c>
      <c r="D323" s="100" t="s">
        <v>108</v>
      </c>
      <c r="E323" s="100" t="s">
        <v>9</v>
      </c>
      <c r="F323" s="100"/>
      <c r="G323" s="100"/>
      <c r="H323" s="100"/>
      <c r="I323" s="101">
        <f t="shared" ref="I323:I326" si="133">I324</f>
        <v>1822.4</v>
      </c>
      <c r="J323" s="101">
        <f t="shared" si="132"/>
        <v>0</v>
      </c>
      <c r="K323" s="111"/>
    </row>
    <row r="324" spans="1:11" ht="0.75" customHeight="1" x14ac:dyDescent="0.2">
      <c r="A324" s="102" t="s">
        <v>324</v>
      </c>
      <c r="B324" s="100" t="s">
        <v>201</v>
      </c>
      <c r="C324" s="100" t="s">
        <v>191</v>
      </c>
      <c r="D324" s="100" t="s">
        <v>108</v>
      </c>
      <c r="E324" s="100" t="s">
        <v>9</v>
      </c>
      <c r="F324" s="100" t="s">
        <v>20</v>
      </c>
      <c r="G324" s="100"/>
      <c r="H324" s="100"/>
      <c r="I324" s="101">
        <f t="shared" si="133"/>
        <v>1822.4</v>
      </c>
      <c r="J324" s="101">
        <f t="shared" si="132"/>
        <v>0</v>
      </c>
      <c r="K324" s="111"/>
    </row>
    <row r="325" spans="1:11" ht="51" x14ac:dyDescent="0.2">
      <c r="A325" s="104" t="s">
        <v>325</v>
      </c>
      <c r="B325" s="100" t="s">
        <v>201</v>
      </c>
      <c r="C325" s="100" t="s">
        <v>191</v>
      </c>
      <c r="D325" s="100" t="s">
        <v>108</v>
      </c>
      <c r="E325" s="100" t="s">
        <v>9</v>
      </c>
      <c r="F325" s="100" t="s">
        <v>20</v>
      </c>
      <c r="G325" s="100" t="s">
        <v>323</v>
      </c>
      <c r="H325" s="100"/>
      <c r="I325" s="101">
        <f t="shared" si="133"/>
        <v>1822.4</v>
      </c>
      <c r="J325" s="101">
        <f t="shared" si="132"/>
        <v>0</v>
      </c>
      <c r="K325" s="111">
        <f>J325/I325*100</f>
        <v>0</v>
      </c>
    </row>
    <row r="326" spans="1:11" ht="38.25" x14ac:dyDescent="0.2">
      <c r="A326" s="99" t="s">
        <v>222</v>
      </c>
      <c r="B326" s="100" t="s">
        <v>201</v>
      </c>
      <c r="C326" s="100" t="s">
        <v>191</v>
      </c>
      <c r="D326" s="100" t="s">
        <v>108</v>
      </c>
      <c r="E326" s="100" t="s">
        <v>9</v>
      </c>
      <c r="F326" s="100" t="s">
        <v>20</v>
      </c>
      <c r="G326" s="100" t="s">
        <v>323</v>
      </c>
      <c r="H326" s="100" t="s">
        <v>219</v>
      </c>
      <c r="I326" s="101">
        <f t="shared" si="133"/>
        <v>1822.4</v>
      </c>
      <c r="J326" s="101">
        <f t="shared" si="132"/>
        <v>0</v>
      </c>
      <c r="K326" s="111">
        <f>J326/I326*100</f>
        <v>0</v>
      </c>
    </row>
    <row r="327" spans="1:11" x14ac:dyDescent="0.2">
      <c r="A327" s="99" t="s">
        <v>246</v>
      </c>
      <c r="B327" s="100" t="s">
        <v>201</v>
      </c>
      <c r="C327" s="100" t="s">
        <v>191</v>
      </c>
      <c r="D327" s="100" t="s">
        <v>108</v>
      </c>
      <c r="E327" s="100" t="s">
        <v>9</v>
      </c>
      <c r="F327" s="100" t="s">
        <v>20</v>
      </c>
      <c r="G327" s="100" t="s">
        <v>323</v>
      </c>
      <c r="H327" s="100" t="s">
        <v>242</v>
      </c>
      <c r="I327" s="101">
        <f>'Приложение 2'!J495</f>
        <v>1822.4</v>
      </c>
      <c r="J327" s="101">
        <f>'Приложение 2'!K495</f>
        <v>0</v>
      </c>
      <c r="K327" s="111">
        <f>J327/I327*100</f>
        <v>0</v>
      </c>
    </row>
    <row r="328" spans="1:11" ht="25.5" x14ac:dyDescent="0.2">
      <c r="A328" s="102" t="s">
        <v>152</v>
      </c>
      <c r="B328" s="100" t="s">
        <v>201</v>
      </c>
      <c r="C328" s="100" t="s">
        <v>191</v>
      </c>
      <c r="D328" s="100" t="s">
        <v>148</v>
      </c>
      <c r="E328" s="100" t="s">
        <v>149</v>
      </c>
      <c r="F328" s="100"/>
      <c r="G328" s="100"/>
      <c r="H328" s="100"/>
      <c r="I328" s="101">
        <f>I329</f>
        <v>1107.5999999999999</v>
      </c>
      <c r="J328" s="101">
        <f t="shared" ref="J328" si="134">J329</f>
        <v>272.2</v>
      </c>
      <c r="K328" s="111">
        <f t="shared" si="126"/>
        <v>24.575659082701335</v>
      </c>
    </row>
    <row r="329" spans="1:11" ht="37.5" customHeight="1" x14ac:dyDescent="0.2">
      <c r="A329" s="102" t="s">
        <v>153</v>
      </c>
      <c r="B329" s="100" t="s">
        <v>201</v>
      </c>
      <c r="C329" s="100" t="s">
        <v>191</v>
      </c>
      <c r="D329" s="100" t="s">
        <v>148</v>
      </c>
      <c r="E329" s="100" t="s">
        <v>8</v>
      </c>
      <c r="F329" s="100" t="s">
        <v>150</v>
      </c>
      <c r="G329" s="100"/>
      <c r="H329" s="100"/>
      <c r="I329" s="101">
        <f>I330+I333</f>
        <v>1107.5999999999999</v>
      </c>
      <c r="J329" s="101">
        <f t="shared" ref="J329" si="135">J330+J333</f>
        <v>272.2</v>
      </c>
      <c r="K329" s="111">
        <f t="shared" si="126"/>
        <v>24.575659082701335</v>
      </c>
    </row>
    <row r="330" spans="1:11" ht="0.75" hidden="1" customHeight="1" x14ac:dyDescent="0.2">
      <c r="A330" s="105" t="s">
        <v>245</v>
      </c>
      <c r="B330" s="100" t="s">
        <v>201</v>
      </c>
      <c r="C330" s="100" t="s">
        <v>191</v>
      </c>
      <c r="D330" s="100" t="s">
        <v>148</v>
      </c>
      <c r="E330" s="100" t="s">
        <v>8</v>
      </c>
      <c r="F330" s="100" t="s">
        <v>150</v>
      </c>
      <c r="G330" s="100" t="s">
        <v>241</v>
      </c>
      <c r="H330" s="100"/>
      <c r="I330" s="101">
        <f>I331</f>
        <v>0</v>
      </c>
      <c r="J330" s="101">
        <f t="shared" ref="J330:J331" si="136">J331</f>
        <v>0</v>
      </c>
      <c r="K330" s="111" t="e">
        <f t="shared" si="126"/>
        <v>#DIV/0!</v>
      </c>
    </row>
    <row r="331" spans="1:11" ht="38.25" hidden="1" x14ac:dyDescent="0.2">
      <c r="A331" s="99" t="s">
        <v>222</v>
      </c>
      <c r="B331" s="100" t="s">
        <v>201</v>
      </c>
      <c r="C331" s="100" t="s">
        <v>191</v>
      </c>
      <c r="D331" s="100" t="s">
        <v>148</v>
      </c>
      <c r="E331" s="100" t="s">
        <v>8</v>
      </c>
      <c r="F331" s="100" t="s">
        <v>150</v>
      </c>
      <c r="G331" s="100" t="s">
        <v>241</v>
      </c>
      <c r="H331" s="100" t="s">
        <v>219</v>
      </c>
      <c r="I331" s="101">
        <f>I332</f>
        <v>0</v>
      </c>
      <c r="J331" s="101">
        <f t="shared" si="136"/>
        <v>0</v>
      </c>
      <c r="K331" s="111" t="e">
        <f t="shared" si="126"/>
        <v>#DIV/0!</v>
      </c>
    </row>
    <row r="332" spans="1:11" hidden="1" x14ac:dyDescent="0.2">
      <c r="A332" s="99" t="s">
        <v>246</v>
      </c>
      <c r="B332" s="100" t="s">
        <v>201</v>
      </c>
      <c r="C332" s="100" t="s">
        <v>191</v>
      </c>
      <c r="D332" s="100" t="s">
        <v>148</v>
      </c>
      <c r="E332" s="100" t="s">
        <v>8</v>
      </c>
      <c r="F332" s="100" t="s">
        <v>150</v>
      </c>
      <c r="G332" s="100" t="s">
        <v>241</v>
      </c>
      <c r="H332" s="100" t="s">
        <v>242</v>
      </c>
      <c r="I332" s="101">
        <f>'Приложение 2'!J349</f>
        <v>0</v>
      </c>
      <c r="J332" s="101">
        <f>'Приложение 2'!K349</f>
        <v>0</v>
      </c>
      <c r="K332" s="111" t="e">
        <f t="shared" si="126"/>
        <v>#DIV/0!</v>
      </c>
    </row>
    <row r="333" spans="1:11" ht="52.5" customHeight="1" x14ac:dyDescent="0.2">
      <c r="A333" s="102" t="s">
        <v>271</v>
      </c>
      <c r="B333" s="100" t="s">
        <v>201</v>
      </c>
      <c r="C333" s="100" t="s">
        <v>191</v>
      </c>
      <c r="D333" s="100" t="s">
        <v>148</v>
      </c>
      <c r="E333" s="100" t="s">
        <v>8</v>
      </c>
      <c r="F333" s="100" t="s">
        <v>150</v>
      </c>
      <c r="G333" s="100" t="s">
        <v>270</v>
      </c>
      <c r="H333" s="100"/>
      <c r="I333" s="101">
        <f>I334+I336+I338</f>
        <v>1107.5999999999999</v>
      </c>
      <c r="J333" s="101">
        <f>J334+J336+J338</f>
        <v>272.2</v>
      </c>
      <c r="K333" s="111">
        <f t="shared" si="126"/>
        <v>24.575659082701335</v>
      </c>
    </row>
    <row r="334" spans="1:11" ht="61.5" customHeight="1" x14ac:dyDescent="0.2">
      <c r="A334" s="102" t="s">
        <v>115</v>
      </c>
      <c r="B334" s="100" t="s">
        <v>201</v>
      </c>
      <c r="C334" s="100" t="s">
        <v>191</v>
      </c>
      <c r="D334" s="100" t="s">
        <v>148</v>
      </c>
      <c r="E334" s="100" t="s">
        <v>8</v>
      </c>
      <c r="F334" s="100" t="s">
        <v>150</v>
      </c>
      <c r="G334" s="100" t="s">
        <v>270</v>
      </c>
      <c r="H334" s="100" t="s">
        <v>114</v>
      </c>
      <c r="I334" s="101">
        <f>I335</f>
        <v>1086.8</v>
      </c>
      <c r="J334" s="101">
        <f t="shared" ref="J334" si="137">J335</f>
        <v>272.2</v>
      </c>
      <c r="K334" s="111">
        <f t="shared" si="126"/>
        <v>25.046006624953993</v>
      </c>
    </row>
    <row r="335" spans="1:11" ht="25.5" x14ac:dyDescent="0.2">
      <c r="A335" s="99" t="s">
        <v>165</v>
      </c>
      <c r="B335" s="100" t="s">
        <v>201</v>
      </c>
      <c r="C335" s="100" t="s">
        <v>191</v>
      </c>
      <c r="D335" s="100" t="s">
        <v>148</v>
      </c>
      <c r="E335" s="100" t="s">
        <v>8</v>
      </c>
      <c r="F335" s="100" t="s">
        <v>150</v>
      </c>
      <c r="G335" s="100" t="s">
        <v>270</v>
      </c>
      <c r="H335" s="100" t="s">
        <v>162</v>
      </c>
      <c r="I335" s="101">
        <f>'Приложение 2'!J352</f>
        <v>1086.8</v>
      </c>
      <c r="J335" s="101">
        <f>'Приложение 2'!K352</f>
        <v>272.2</v>
      </c>
      <c r="K335" s="111">
        <f t="shared" si="126"/>
        <v>25.046006624953993</v>
      </c>
    </row>
    <row r="336" spans="1:11" ht="25.5" x14ac:dyDescent="0.2">
      <c r="A336" s="99" t="s">
        <v>126</v>
      </c>
      <c r="B336" s="100" t="s">
        <v>201</v>
      </c>
      <c r="C336" s="100" t="s">
        <v>191</v>
      </c>
      <c r="D336" s="100" t="s">
        <v>148</v>
      </c>
      <c r="E336" s="100" t="s">
        <v>8</v>
      </c>
      <c r="F336" s="100" t="s">
        <v>150</v>
      </c>
      <c r="G336" s="100" t="s">
        <v>270</v>
      </c>
      <c r="H336" s="100" t="s">
        <v>124</v>
      </c>
      <c r="I336" s="101">
        <f>I337</f>
        <v>20.8</v>
      </c>
      <c r="J336" s="101">
        <f t="shared" ref="J336:J338" si="138">J337</f>
        <v>0</v>
      </c>
      <c r="K336" s="111">
        <f t="shared" si="126"/>
        <v>0</v>
      </c>
    </row>
    <row r="337" spans="1:11" ht="37.5" customHeight="1" x14ac:dyDescent="0.2">
      <c r="A337" s="99" t="s">
        <v>127</v>
      </c>
      <c r="B337" s="100" t="s">
        <v>201</v>
      </c>
      <c r="C337" s="100" t="s">
        <v>191</v>
      </c>
      <c r="D337" s="100" t="s">
        <v>148</v>
      </c>
      <c r="E337" s="100" t="s">
        <v>8</v>
      </c>
      <c r="F337" s="100" t="s">
        <v>150</v>
      </c>
      <c r="G337" s="100" t="s">
        <v>270</v>
      </c>
      <c r="H337" s="100" t="s">
        <v>125</v>
      </c>
      <c r="I337" s="101">
        <f>'Приложение 2'!J354</f>
        <v>20.8</v>
      </c>
      <c r="J337" s="101">
        <f>'Приложение 2'!K354</f>
        <v>0</v>
      </c>
      <c r="K337" s="111">
        <f t="shared" si="126"/>
        <v>0</v>
      </c>
    </row>
    <row r="338" spans="1:11" ht="0.75" customHeight="1" x14ac:dyDescent="0.2">
      <c r="A338" s="99" t="s">
        <v>132</v>
      </c>
      <c r="B338" s="100" t="s">
        <v>201</v>
      </c>
      <c r="C338" s="100" t="s">
        <v>191</v>
      </c>
      <c r="D338" s="100" t="s">
        <v>148</v>
      </c>
      <c r="E338" s="100" t="s">
        <v>8</v>
      </c>
      <c r="F338" s="100" t="s">
        <v>150</v>
      </c>
      <c r="G338" s="100" t="s">
        <v>270</v>
      </c>
      <c r="H338" s="100" t="s">
        <v>130</v>
      </c>
      <c r="I338" s="101">
        <f>I339</f>
        <v>0</v>
      </c>
      <c r="J338" s="101">
        <f t="shared" si="138"/>
        <v>0</v>
      </c>
      <c r="K338" s="111" t="e">
        <f t="shared" ref="K338:K339" si="139">J338/I338*100</f>
        <v>#DIV/0!</v>
      </c>
    </row>
    <row r="339" spans="1:11" hidden="1" x14ac:dyDescent="0.2">
      <c r="A339" s="99" t="s">
        <v>133</v>
      </c>
      <c r="B339" s="100" t="s">
        <v>201</v>
      </c>
      <c r="C339" s="100" t="s">
        <v>191</v>
      </c>
      <c r="D339" s="100" t="s">
        <v>148</v>
      </c>
      <c r="E339" s="100" t="s">
        <v>8</v>
      </c>
      <c r="F339" s="100" t="s">
        <v>150</v>
      </c>
      <c r="G339" s="100" t="s">
        <v>270</v>
      </c>
      <c r="H339" s="100" t="s">
        <v>131</v>
      </c>
      <c r="I339" s="101">
        <f>'Приложение 2'!J356</f>
        <v>0</v>
      </c>
      <c r="J339" s="101">
        <f>'Приложение 2'!K356</f>
        <v>0</v>
      </c>
      <c r="K339" s="111" t="e">
        <f t="shared" si="139"/>
        <v>#DIV/0!</v>
      </c>
    </row>
    <row r="340" spans="1:11" x14ac:dyDescent="0.2">
      <c r="A340" s="102" t="s">
        <v>273</v>
      </c>
      <c r="B340" s="100" t="s">
        <v>272</v>
      </c>
      <c r="C340" s="100"/>
      <c r="D340" s="100"/>
      <c r="E340" s="100"/>
      <c r="F340" s="100"/>
      <c r="G340" s="100"/>
      <c r="H340" s="100"/>
      <c r="I340" s="101">
        <f>I341+I361+I352+I356</f>
        <v>26101</v>
      </c>
      <c r="J340" s="101">
        <f>J341+J361+J352+J356</f>
        <v>3233.7</v>
      </c>
      <c r="K340" s="111">
        <f t="shared" si="126"/>
        <v>12.38918049116892</v>
      </c>
    </row>
    <row r="341" spans="1:11" x14ac:dyDescent="0.2">
      <c r="A341" s="102" t="s">
        <v>327</v>
      </c>
      <c r="B341" s="100" t="s">
        <v>272</v>
      </c>
      <c r="C341" s="100" t="s">
        <v>105</v>
      </c>
      <c r="D341" s="100"/>
      <c r="E341" s="100"/>
      <c r="F341" s="100"/>
      <c r="G341" s="100"/>
      <c r="H341" s="100"/>
      <c r="I341" s="101">
        <f>I342</f>
        <v>23943.7</v>
      </c>
      <c r="J341" s="101">
        <f t="shared" ref="J341" si="140">J342</f>
        <v>3182.2</v>
      </c>
      <c r="K341" s="111">
        <f t="shared" si="126"/>
        <v>13.29034359768958</v>
      </c>
    </row>
    <row r="342" spans="1:11" ht="41.25" customHeight="1" x14ac:dyDescent="0.2">
      <c r="A342" s="102" t="s">
        <v>266</v>
      </c>
      <c r="B342" s="100" t="s">
        <v>272</v>
      </c>
      <c r="C342" s="100" t="s">
        <v>105</v>
      </c>
      <c r="D342" s="100" t="s">
        <v>155</v>
      </c>
      <c r="E342" s="100" t="s">
        <v>149</v>
      </c>
      <c r="F342" s="100"/>
      <c r="G342" s="100"/>
      <c r="H342" s="100"/>
      <c r="I342" s="101">
        <f>I343</f>
        <v>23943.7</v>
      </c>
      <c r="J342" s="101">
        <f t="shared" ref="J342" si="141">J343</f>
        <v>3182.2</v>
      </c>
      <c r="K342" s="111">
        <f t="shared" si="126"/>
        <v>13.29034359768958</v>
      </c>
    </row>
    <row r="343" spans="1:11" x14ac:dyDescent="0.2">
      <c r="A343" s="102" t="s">
        <v>267</v>
      </c>
      <c r="B343" s="100" t="s">
        <v>272</v>
      </c>
      <c r="C343" s="100" t="s">
        <v>105</v>
      </c>
      <c r="D343" s="100" t="s">
        <v>155</v>
      </c>
      <c r="E343" s="100" t="s">
        <v>8</v>
      </c>
      <c r="F343" s="100"/>
      <c r="G343" s="100"/>
      <c r="H343" s="100"/>
      <c r="I343" s="101">
        <f>I344+I348</f>
        <v>23943.7</v>
      </c>
      <c r="J343" s="101">
        <f>J344+J348</f>
        <v>3182.2</v>
      </c>
      <c r="K343" s="111">
        <f t="shared" si="126"/>
        <v>13.29034359768958</v>
      </c>
    </row>
    <row r="344" spans="1:11" ht="51.75" customHeight="1" x14ac:dyDescent="0.2">
      <c r="A344" s="102" t="s">
        <v>328</v>
      </c>
      <c r="B344" s="100" t="s">
        <v>272</v>
      </c>
      <c r="C344" s="100" t="s">
        <v>105</v>
      </c>
      <c r="D344" s="100" t="s">
        <v>155</v>
      </c>
      <c r="E344" s="100" t="s">
        <v>8</v>
      </c>
      <c r="F344" s="100" t="s">
        <v>166</v>
      </c>
      <c r="G344" s="100"/>
      <c r="H344" s="100"/>
      <c r="I344" s="101">
        <f>I345</f>
        <v>15549.7</v>
      </c>
      <c r="J344" s="101">
        <f t="shared" ref="J344:J346" si="142">J345</f>
        <v>1848.3</v>
      </c>
      <c r="K344" s="111">
        <f t="shared" si="126"/>
        <v>11.886402953111634</v>
      </c>
    </row>
    <row r="345" spans="1:11" ht="25.5" customHeight="1" x14ac:dyDescent="0.2">
      <c r="A345" s="102" t="s">
        <v>329</v>
      </c>
      <c r="B345" s="100" t="s">
        <v>272</v>
      </c>
      <c r="C345" s="100" t="s">
        <v>105</v>
      </c>
      <c r="D345" s="100" t="s">
        <v>155</v>
      </c>
      <c r="E345" s="100" t="s">
        <v>8</v>
      </c>
      <c r="F345" s="100" t="s">
        <v>166</v>
      </c>
      <c r="G345" s="100" t="s">
        <v>326</v>
      </c>
      <c r="H345" s="100"/>
      <c r="I345" s="101">
        <f t="shared" ref="I345:I346" si="143">I346</f>
        <v>15549.7</v>
      </c>
      <c r="J345" s="101">
        <f t="shared" si="142"/>
        <v>1848.3</v>
      </c>
      <c r="K345" s="111">
        <f t="shared" si="126"/>
        <v>11.886402953111634</v>
      </c>
    </row>
    <row r="346" spans="1:11" ht="38.25" x14ac:dyDescent="0.2">
      <c r="A346" s="99" t="s">
        <v>222</v>
      </c>
      <c r="B346" s="100" t="s">
        <v>272</v>
      </c>
      <c r="C346" s="100" t="s">
        <v>105</v>
      </c>
      <c r="D346" s="100" t="s">
        <v>155</v>
      </c>
      <c r="E346" s="100" t="s">
        <v>8</v>
      </c>
      <c r="F346" s="100" t="s">
        <v>166</v>
      </c>
      <c r="G346" s="100" t="s">
        <v>326</v>
      </c>
      <c r="H346" s="100" t="s">
        <v>219</v>
      </c>
      <c r="I346" s="101">
        <f t="shared" si="143"/>
        <v>15549.7</v>
      </c>
      <c r="J346" s="101">
        <f t="shared" si="142"/>
        <v>1848.3</v>
      </c>
      <c r="K346" s="111">
        <f t="shared" si="126"/>
        <v>11.886402953111634</v>
      </c>
    </row>
    <row r="347" spans="1:11" x14ac:dyDescent="0.2">
      <c r="A347" s="99" t="s">
        <v>246</v>
      </c>
      <c r="B347" s="100" t="s">
        <v>272</v>
      </c>
      <c r="C347" s="100" t="s">
        <v>105</v>
      </c>
      <c r="D347" s="100" t="s">
        <v>155</v>
      </c>
      <c r="E347" s="100" t="s">
        <v>8</v>
      </c>
      <c r="F347" s="100" t="s">
        <v>166</v>
      </c>
      <c r="G347" s="100" t="s">
        <v>326</v>
      </c>
      <c r="H347" s="100" t="s">
        <v>242</v>
      </c>
      <c r="I347" s="101">
        <f>'Приложение 2'!J503</f>
        <v>15549.7</v>
      </c>
      <c r="J347" s="101">
        <f>'Приложение 2'!K503</f>
        <v>1848.3</v>
      </c>
      <c r="K347" s="111">
        <f t="shared" si="126"/>
        <v>11.886402953111634</v>
      </c>
    </row>
    <row r="348" spans="1:11" ht="25.5" x14ac:dyDescent="0.2">
      <c r="A348" s="102" t="s">
        <v>331</v>
      </c>
      <c r="B348" s="100" t="s">
        <v>272</v>
      </c>
      <c r="C348" s="100" t="s">
        <v>105</v>
      </c>
      <c r="D348" s="100" t="s">
        <v>155</v>
      </c>
      <c r="E348" s="100" t="s">
        <v>8</v>
      </c>
      <c r="F348" s="100" t="s">
        <v>118</v>
      </c>
      <c r="G348" s="100"/>
      <c r="H348" s="100"/>
      <c r="I348" s="101">
        <f>I349</f>
        <v>8394</v>
      </c>
      <c r="J348" s="101">
        <f>J349</f>
        <v>1333.9</v>
      </c>
      <c r="K348" s="111">
        <f t="shared" si="126"/>
        <v>15.891112699547296</v>
      </c>
    </row>
    <row r="349" spans="1:11" x14ac:dyDescent="0.2">
      <c r="A349" s="102" t="s">
        <v>332</v>
      </c>
      <c r="B349" s="100" t="s">
        <v>272</v>
      </c>
      <c r="C349" s="100" t="s">
        <v>105</v>
      </c>
      <c r="D349" s="100" t="s">
        <v>155</v>
      </c>
      <c r="E349" s="100" t="s">
        <v>8</v>
      </c>
      <c r="F349" s="100" t="s">
        <v>118</v>
      </c>
      <c r="G349" s="100" t="s">
        <v>330</v>
      </c>
      <c r="H349" s="100"/>
      <c r="I349" s="101">
        <f t="shared" ref="I349:I350" si="144">I350</f>
        <v>8394</v>
      </c>
      <c r="J349" s="101">
        <f t="shared" ref="J349:J350" si="145">J350</f>
        <v>1333.9</v>
      </c>
      <c r="K349" s="111">
        <f t="shared" si="126"/>
        <v>15.891112699547296</v>
      </c>
    </row>
    <row r="350" spans="1:11" ht="29.25" customHeight="1" x14ac:dyDescent="0.2">
      <c r="A350" s="99" t="s">
        <v>222</v>
      </c>
      <c r="B350" s="100" t="s">
        <v>272</v>
      </c>
      <c r="C350" s="100" t="s">
        <v>105</v>
      </c>
      <c r="D350" s="100" t="s">
        <v>155</v>
      </c>
      <c r="E350" s="100" t="s">
        <v>8</v>
      </c>
      <c r="F350" s="100" t="s">
        <v>118</v>
      </c>
      <c r="G350" s="100" t="s">
        <v>330</v>
      </c>
      <c r="H350" s="100" t="s">
        <v>219</v>
      </c>
      <c r="I350" s="101">
        <f t="shared" si="144"/>
        <v>8394</v>
      </c>
      <c r="J350" s="101">
        <f t="shared" si="145"/>
        <v>1333.9</v>
      </c>
      <c r="K350" s="111">
        <f t="shared" si="126"/>
        <v>15.891112699547296</v>
      </c>
    </row>
    <row r="351" spans="1:11" x14ac:dyDescent="0.2">
      <c r="A351" s="99" t="s">
        <v>246</v>
      </c>
      <c r="B351" s="100" t="s">
        <v>272</v>
      </c>
      <c r="C351" s="100" t="s">
        <v>105</v>
      </c>
      <c r="D351" s="100" t="s">
        <v>155</v>
      </c>
      <c r="E351" s="100" t="s">
        <v>8</v>
      </c>
      <c r="F351" s="100" t="s">
        <v>118</v>
      </c>
      <c r="G351" s="100" t="s">
        <v>330</v>
      </c>
      <c r="H351" s="100" t="s">
        <v>242</v>
      </c>
      <c r="I351" s="101">
        <f>'Приложение 2'!J507</f>
        <v>8394</v>
      </c>
      <c r="J351" s="101">
        <f>'Приложение 2'!K507</f>
        <v>1333.9</v>
      </c>
      <c r="K351" s="111">
        <f t="shared" si="126"/>
        <v>15.891112699547296</v>
      </c>
    </row>
    <row r="352" spans="1:11" x14ac:dyDescent="0.2">
      <c r="A352" s="102" t="s">
        <v>581</v>
      </c>
      <c r="B352" s="100" t="s">
        <v>272</v>
      </c>
      <c r="C352" s="100" t="s">
        <v>105</v>
      </c>
      <c r="D352" s="100" t="s">
        <v>155</v>
      </c>
      <c r="E352" s="100" t="s">
        <v>8</v>
      </c>
      <c r="F352" s="100" t="s">
        <v>582</v>
      </c>
      <c r="G352" s="100"/>
      <c r="H352" s="100"/>
      <c r="I352" s="101">
        <f t="shared" ref="I352:J354" si="146">I353</f>
        <v>51.5</v>
      </c>
      <c r="J352" s="101">
        <f t="shared" si="146"/>
        <v>51.5</v>
      </c>
      <c r="K352" s="111">
        <f t="shared" ref="K352:K360" si="147">J352/I352*100</f>
        <v>100</v>
      </c>
    </row>
    <row r="353" spans="1:11" x14ac:dyDescent="0.2">
      <c r="A353" s="102" t="s">
        <v>583</v>
      </c>
      <c r="B353" s="100" t="s">
        <v>272</v>
      </c>
      <c r="C353" s="100" t="s">
        <v>105</v>
      </c>
      <c r="D353" s="100" t="s">
        <v>155</v>
      </c>
      <c r="E353" s="100" t="s">
        <v>8</v>
      </c>
      <c r="F353" s="100" t="s">
        <v>582</v>
      </c>
      <c r="G353" s="100" t="s">
        <v>584</v>
      </c>
      <c r="H353" s="100"/>
      <c r="I353" s="101">
        <f t="shared" si="146"/>
        <v>51.5</v>
      </c>
      <c r="J353" s="101">
        <f t="shared" si="146"/>
        <v>51.5</v>
      </c>
      <c r="K353" s="111">
        <f t="shared" si="147"/>
        <v>100</v>
      </c>
    </row>
    <row r="354" spans="1:11" ht="25.5" customHeight="1" x14ac:dyDescent="0.2">
      <c r="A354" s="102" t="s">
        <v>222</v>
      </c>
      <c r="B354" s="100" t="s">
        <v>272</v>
      </c>
      <c r="C354" s="100" t="s">
        <v>105</v>
      </c>
      <c r="D354" s="100" t="s">
        <v>155</v>
      </c>
      <c r="E354" s="100" t="s">
        <v>8</v>
      </c>
      <c r="F354" s="100" t="s">
        <v>582</v>
      </c>
      <c r="G354" s="100" t="s">
        <v>584</v>
      </c>
      <c r="H354" s="100" t="s">
        <v>219</v>
      </c>
      <c r="I354" s="101">
        <f t="shared" si="146"/>
        <v>51.5</v>
      </c>
      <c r="J354" s="101">
        <f t="shared" si="146"/>
        <v>51.5</v>
      </c>
      <c r="K354" s="111">
        <f t="shared" si="147"/>
        <v>100</v>
      </c>
    </row>
    <row r="355" spans="1:11" x14ac:dyDescent="0.2">
      <c r="A355" s="102" t="s">
        <v>246</v>
      </c>
      <c r="B355" s="100" t="s">
        <v>272</v>
      </c>
      <c r="C355" s="100" t="s">
        <v>105</v>
      </c>
      <c r="D355" s="100" t="s">
        <v>155</v>
      </c>
      <c r="E355" s="100" t="s">
        <v>8</v>
      </c>
      <c r="F355" s="100" t="s">
        <v>582</v>
      </c>
      <c r="G355" s="100" t="s">
        <v>584</v>
      </c>
      <c r="H355" s="100" t="s">
        <v>242</v>
      </c>
      <c r="I355" s="101">
        <f>'Приложение 2'!J364</f>
        <v>51.5</v>
      </c>
      <c r="J355" s="101">
        <f>'Приложение 2'!K364</f>
        <v>51.5</v>
      </c>
      <c r="K355" s="111">
        <f t="shared" si="147"/>
        <v>100</v>
      </c>
    </row>
    <row r="356" spans="1:11" ht="25.5" x14ac:dyDescent="0.2">
      <c r="A356" s="99" t="s">
        <v>585</v>
      </c>
      <c r="B356" s="100" t="s">
        <v>272</v>
      </c>
      <c r="C356" s="100" t="s">
        <v>105</v>
      </c>
      <c r="D356" s="100" t="s">
        <v>155</v>
      </c>
      <c r="E356" s="100" t="s">
        <v>9</v>
      </c>
      <c r="F356" s="100"/>
      <c r="G356" s="100"/>
      <c r="H356" s="100"/>
      <c r="I356" s="101">
        <f t="shared" ref="I356:J359" si="148">I357</f>
        <v>223.2</v>
      </c>
      <c r="J356" s="101">
        <f t="shared" si="148"/>
        <v>0</v>
      </c>
      <c r="K356" s="111">
        <f t="shared" si="147"/>
        <v>0</v>
      </c>
    </row>
    <row r="357" spans="1:11" ht="42" customHeight="1" x14ac:dyDescent="0.2">
      <c r="A357" s="108" t="s">
        <v>586</v>
      </c>
      <c r="B357" s="100" t="s">
        <v>272</v>
      </c>
      <c r="C357" s="100" t="s">
        <v>105</v>
      </c>
      <c r="D357" s="100" t="s">
        <v>155</v>
      </c>
      <c r="E357" s="100" t="s">
        <v>9</v>
      </c>
      <c r="F357" s="100" t="s">
        <v>105</v>
      </c>
      <c r="G357" s="100"/>
      <c r="H357" s="100"/>
      <c r="I357" s="101">
        <f t="shared" si="148"/>
        <v>223.2</v>
      </c>
      <c r="J357" s="101">
        <f t="shared" si="148"/>
        <v>0</v>
      </c>
      <c r="K357" s="111">
        <f t="shared" si="147"/>
        <v>0</v>
      </c>
    </row>
    <row r="358" spans="1:11" ht="38.25" x14ac:dyDescent="0.2">
      <c r="A358" s="105" t="s">
        <v>587</v>
      </c>
      <c r="B358" s="100" t="s">
        <v>272</v>
      </c>
      <c r="C358" s="100" t="s">
        <v>105</v>
      </c>
      <c r="D358" s="100" t="s">
        <v>155</v>
      </c>
      <c r="E358" s="100" t="s">
        <v>9</v>
      </c>
      <c r="F358" s="100" t="s">
        <v>105</v>
      </c>
      <c r="G358" s="100" t="s">
        <v>588</v>
      </c>
      <c r="H358" s="100"/>
      <c r="I358" s="101">
        <f t="shared" si="148"/>
        <v>223.2</v>
      </c>
      <c r="J358" s="101">
        <f t="shared" si="148"/>
        <v>0</v>
      </c>
      <c r="K358" s="111">
        <f t="shared" si="147"/>
        <v>0</v>
      </c>
    </row>
    <row r="359" spans="1:11" ht="27" customHeight="1" x14ac:dyDescent="0.2">
      <c r="A359" s="99" t="s">
        <v>222</v>
      </c>
      <c r="B359" s="100" t="s">
        <v>272</v>
      </c>
      <c r="C359" s="100" t="s">
        <v>105</v>
      </c>
      <c r="D359" s="100" t="s">
        <v>155</v>
      </c>
      <c r="E359" s="100" t="s">
        <v>9</v>
      </c>
      <c r="F359" s="100" t="s">
        <v>105</v>
      </c>
      <c r="G359" s="100" t="s">
        <v>588</v>
      </c>
      <c r="H359" s="100" t="s">
        <v>219</v>
      </c>
      <c r="I359" s="101">
        <f t="shared" si="148"/>
        <v>223.2</v>
      </c>
      <c r="J359" s="101">
        <f t="shared" si="148"/>
        <v>0</v>
      </c>
      <c r="K359" s="111">
        <f t="shared" si="147"/>
        <v>0</v>
      </c>
    </row>
    <row r="360" spans="1:11" x14ac:dyDescent="0.2">
      <c r="A360" s="99" t="s">
        <v>246</v>
      </c>
      <c r="B360" s="100" t="s">
        <v>272</v>
      </c>
      <c r="C360" s="100" t="s">
        <v>105</v>
      </c>
      <c r="D360" s="100" t="s">
        <v>155</v>
      </c>
      <c r="E360" s="100" t="s">
        <v>9</v>
      </c>
      <c r="F360" s="100" t="s">
        <v>105</v>
      </c>
      <c r="G360" s="100" t="s">
        <v>588</v>
      </c>
      <c r="H360" s="100" t="s">
        <v>242</v>
      </c>
      <c r="I360" s="101">
        <f>'Приложение 2'!J369</f>
        <v>223.2</v>
      </c>
      <c r="J360" s="101">
        <f>'Приложение 2'!K369</f>
        <v>0</v>
      </c>
      <c r="K360" s="111">
        <f t="shared" si="147"/>
        <v>0</v>
      </c>
    </row>
    <row r="361" spans="1:11" ht="25.5" x14ac:dyDescent="0.2">
      <c r="A361" s="102" t="s">
        <v>274</v>
      </c>
      <c r="B361" s="100" t="s">
        <v>272</v>
      </c>
      <c r="C361" s="100" t="s">
        <v>118</v>
      </c>
      <c r="D361" s="100"/>
      <c r="E361" s="100"/>
      <c r="F361" s="100"/>
      <c r="G361" s="100"/>
      <c r="H361" s="100"/>
      <c r="I361" s="101">
        <f>I362</f>
        <v>1882.6</v>
      </c>
      <c r="J361" s="101">
        <f t="shared" ref="J361:J366" si="149">J362</f>
        <v>0</v>
      </c>
      <c r="K361" s="111">
        <f t="shared" si="126"/>
        <v>0</v>
      </c>
    </row>
    <row r="362" spans="1:11" ht="37.5" customHeight="1" x14ac:dyDescent="0.2">
      <c r="A362" s="102" t="s">
        <v>266</v>
      </c>
      <c r="B362" s="100" t="s">
        <v>272</v>
      </c>
      <c r="C362" s="100" t="s">
        <v>118</v>
      </c>
      <c r="D362" s="100" t="s">
        <v>155</v>
      </c>
      <c r="E362" s="100" t="s">
        <v>149</v>
      </c>
      <c r="F362" s="100"/>
      <c r="G362" s="100"/>
      <c r="H362" s="100"/>
      <c r="I362" s="101">
        <f t="shared" ref="I362:I366" si="150">I363</f>
        <v>1882.6</v>
      </c>
      <c r="J362" s="101">
        <f t="shared" si="149"/>
        <v>0</v>
      </c>
      <c r="K362" s="111">
        <f t="shared" si="126"/>
        <v>0</v>
      </c>
    </row>
    <row r="363" spans="1:11" x14ac:dyDescent="0.2">
      <c r="A363" s="102" t="s">
        <v>267</v>
      </c>
      <c r="B363" s="100" t="s">
        <v>272</v>
      </c>
      <c r="C363" s="100" t="s">
        <v>118</v>
      </c>
      <c r="D363" s="100" t="s">
        <v>155</v>
      </c>
      <c r="E363" s="100" t="s">
        <v>8</v>
      </c>
      <c r="F363" s="100"/>
      <c r="G363" s="100"/>
      <c r="H363" s="100"/>
      <c r="I363" s="101">
        <f t="shared" si="150"/>
        <v>1882.6</v>
      </c>
      <c r="J363" s="101">
        <f t="shared" si="149"/>
        <v>0</v>
      </c>
      <c r="K363" s="111">
        <f t="shared" si="126"/>
        <v>0</v>
      </c>
    </row>
    <row r="364" spans="1:11" ht="54" customHeight="1" x14ac:dyDescent="0.2">
      <c r="A364" s="105" t="s">
        <v>275</v>
      </c>
      <c r="B364" s="100" t="s">
        <v>272</v>
      </c>
      <c r="C364" s="100" t="s">
        <v>118</v>
      </c>
      <c r="D364" s="100" t="s">
        <v>155</v>
      </c>
      <c r="E364" s="100" t="s">
        <v>8</v>
      </c>
      <c r="F364" s="100" t="s">
        <v>166</v>
      </c>
      <c r="G364" s="100"/>
      <c r="H364" s="100"/>
      <c r="I364" s="101">
        <f t="shared" si="150"/>
        <v>1882.6</v>
      </c>
      <c r="J364" s="101">
        <f t="shared" si="149"/>
        <v>0</v>
      </c>
      <c r="K364" s="111">
        <f t="shared" si="126"/>
        <v>0</v>
      </c>
    </row>
    <row r="365" spans="1:11" ht="25.5" x14ac:dyDescent="0.2">
      <c r="A365" s="105" t="s">
        <v>245</v>
      </c>
      <c r="B365" s="100" t="s">
        <v>272</v>
      </c>
      <c r="C365" s="100" t="s">
        <v>118</v>
      </c>
      <c r="D365" s="100" t="s">
        <v>155</v>
      </c>
      <c r="E365" s="100" t="s">
        <v>8</v>
      </c>
      <c r="F365" s="100" t="s">
        <v>166</v>
      </c>
      <c r="G365" s="100" t="s">
        <v>241</v>
      </c>
      <c r="H365" s="100"/>
      <c r="I365" s="101">
        <f t="shared" si="150"/>
        <v>1882.6</v>
      </c>
      <c r="J365" s="101">
        <f t="shared" si="149"/>
        <v>0</v>
      </c>
      <c r="K365" s="111">
        <f t="shared" si="126"/>
        <v>0</v>
      </c>
    </row>
    <row r="366" spans="1:11" ht="38.25" x14ac:dyDescent="0.2">
      <c r="A366" s="99" t="s">
        <v>222</v>
      </c>
      <c r="B366" s="100" t="s">
        <v>272</v>
      </c>
      <c r="C366" s="100" t="s">
        <v>118</v>
      </c>
      <c r="D366" s="100" t="s">
        <v>155</v>
      </c>
      <c r="E366" s="100" t="s">
        <v>8</v>
      </c>
      <c r="F366" s="100" t="s">
        <v>166</v>
      </c>
      <c r="G366" s="100" t="s">
        <v>241</v>
      </c>
      <c r="H366" s="100" t="s">
        <v>219</v>
      </c>
      <c r="I366" s="101">
        <f t="shared" si="150"/>
        <v>1882.6</v>
      </c>
      <c r="J366" s="101">
        <f t="shared" si="149"/>
        <v>0</v>
      </c>
      <c r="K366" s="111">
        <f t="shared" si="126"/>
        <v>0</v>
      </c>
    </row>
    <row r="367" spans="1:11" x14ac:dyDescent="0.2">
      <c r="A367" s="99" t="s">
        <v>246</v>
      </c>
      <c r="B367" s="100" t="s">
        <v>272</v>
      </c>
      <c r="C367" s="100" t="s">
        <v>118</v>
      </c>
      <c r="D367" s="100" t="s">
        <v>155</v>
      </c>
      <c r="E367" s="100" t="s">
        <v>8</v>
      </c>
      <c r="F367" s="100" t="s">
        <v>166</v>
      </c>
      <c r="G367" s="100" t="s">
        <v>241</v>
      </c>
      <c r="H367" s="100" t="s">
        <v>242</v>
      </c>
      <c r="I367" s="101">
        <f>'Приложение 2'!J376</f>
        <v>1882.6</v>
      </c>
      <c r="J367" s="101">
        <f>'Приложение 2'!K376</f>
        <v>0</v>
      </c>
      <c r="K367" s="111">
        <f t="shared" si="126"/>
        <v>0</v>
      </c>
    </row>
    <row r="368" spans="1:11" x14ac:dyDescent="0.2">
      <c r="A368" s="102" t="s">
        <v>207</v>
      </c>
      <c r="B368" s="100" t="s">
        <v>17</v>
      </c>
      <c r="C368" s="100"/>
      <c r="D368" s="100"/>
      <c r="E368" s="100"/>
      <c r="F368" s="100"/>
      <c r="G368" s="100"/>
      <c r="H368" s="100"/>
      <c r="I368" s="101">
        <f>I369+I376+I410</f>
        <v>17581.400000000001</v>
      </c>
      <c r="J368" s="101">
        <f>J369+J376+J410</f>
        <v>7251.1</v>
      </c>
      <c r="K368" s="111">
        <f t="shared" si="126"/>
        <v>41.243018189677727</v>
      </c>
    </row>
    <row r="369" spans="1:11" x14ac:dyDescent="0.2">
      <c r="A369" s="102" t="s">
        <v>208</v>
      </c>
      <c r="B369" s="100" t="s">
        <v>17</v>
      </c>
      <c r="C369" s="100" t="s">
        <v>105</v>
      </c>
      <c r="D369" s="100"/>
      <c r="E369" s="100"/>
      <c r="F369" s="100"/>
      <c r="G369" s="100"/>
      <c r="H369" s="100"/>
      <c r="I369" s="101">
        <f>I370</f>
        <v>1800.9</v>
      </c>
      <c r="J369" s="101">
        <f t="shared" ref="J369:J374" si="151">J370</f>
        <v>440.8</v>
      </c>
      <c r="K369" s="111">
        <f t="shared" si="126"/>
        <v>24.476650563607087</v>
      </c>
    </row>
    <row r="370" spans="1:11" ht="52.5" customHeight="1" x14ac:dyDescent="0.2">
      <c r="A370" s="102" t="s">
        <v>109</v>
      </c>
      <c r="B370" s="100" t="s">
        <v>17</v>
      </c>
      <c r="C370" s="100" t="s">
        <v>105</v>
      </c>
      <c r="D370" s="100" t="s">
        <v>105</v>
      </c>
      <c r="E370" s="100" t="s">
        <v>149</v>
      </c>
      <c r="F370" s="100"/>
      <c r="G370" s="100"/>
      <c r="H370" s="100"/>
      <c r="I370" s="101">
        <f t="shared" ref="I370:I374" si="152">I371</f>
        <v>1800.9</v>
      </c>
      <c r="J370" s="101">
        <f t="shared" si="151"/>
        <v>440.8</v>
      </c>
      <c r="K370" s="111">
        <f t="shared" si="126"/>
        <v>24.476650563607087</v>
      </c>
    </row>
    <row r="371" spans="1:11" ht="29.25" customHeight="1" x14ac:dyDescent="0.2">
      <c r="A371" s="102" t="s">
        <v>209</v>
      </c>
      <c r="B371" s="100" t="s">
        <v>17</v>
      </c>
      <c r="C371" s="100" t="s">
        <v>105</v>
      </c>
      <c r="D371" s="100" t="s">
        <v>105</v>
      </c>
      <c r="E371" s="100" t="s">
        <v>9</v>
      </c>
      <c r="F371" s="100"/>
      <c r="G371" s="100"/>
      <c r="H371" s="100"/>
      <c r="I371" s="101">
        <f t="shared" si="152"/>
        <v>1800.9</v>
      </c>
      <c r="J371" s="101">
        <f t="shared" si="151"/>
        <v>440.8</v>
      </c>
      <c r="K371" s="111">
        <f t="shared" ref="K371:K452" si="153">J371/I371*100</f>
        <v>24.476650563607087</v>
      </c>
    </row>
    <row r="372" spans="1:11" ht="48.75" customHeight="1" x14ac:dyDescent="0.2">
      <c r="A372" s="102" t="s">
        <v>210</v>
      </c>
      <c r="B372" s="100" t="s">
        <v>17</v>
      </c>
      <c r="C372" s="100" t="s">
        <v>105</v>
      </c>
      <c r="D372" s="100" t="s">
        <v>105</v>
      </c>
      <c r="E372" s="100" t="s">
        <v>9</v>
      </c>
      <c r="F372" s="100" t="s">
        <v>155</v>
      </c>
      <c r="G372" s="100"/>
      <c r="H372" s="100"/>
      <c r="I372" s="101">
        <f t="shared" si="152"/>
        <v>1800.9</v>
      </c>
      <c r="J372" s="101">
        <f t="shared" si="151"/>
        <v>440.8</v>
      </c>
      <c r="K372" s="111">
        <f t="shared" si="153"/>
        <v>24.476650563607087</v>
      </c>
    </row>
    <row r="373" spans="1:11" ht="25.5" x14ac:dyDescent="0.2">
      <c r="A373" s="104" t="s">
        <v>211</v>
      </c>
      <c r="B373" s="100" t="s">
        <v>17</v>
      </c>
      <c r="C373" s="100" t="s">
        <v>105</v>
      </c>
      <c r="D373" s="100" t="s">
        <v>105</v>
      </c>
      <c r="E373" s="100" t="s">
        <v>9</v>
      </c>
      <c r="F373" s="100" t="s">
        <v>155</v>
      </c>
      <c r="G373" s="100" t="s">
        <v>206</v>
      </c>
      <c r="H373" s="103"/>
      <c r="I373" s="101">
        <f t="shared" si="152"/>
        <v>1800.9</v>
      </c>
      <c r="J373" s="101">
        <f t="shared" si="151"/>
        <v>440.8</v>
      </c>
      <c r="K373" s="111">
        <f t="shared" si="153"/>
        <v>24.476650563607087</v>
      </c>
    </row>
    <row r="374" spans="1:11" ht="25.5" x14ac:dyDescent="0.2">
      <c r="A374" s="99" t="s">
        <v>182</v>
      </c>
      <c r="B374" s="100" t="s">
        <v>17</v>
      </c>
      <c r="C374" s="100" t="s">
        <v>105</v>
      </c>
      <c r="D374" s="100" t="s">
        <v>105</v>
      </c>
      <c r="E374" s="100" t="s">
        <v>9</v>
      </c>
      <c r="F374" s="100" t="s">
        <v>155</v>
      </c>
      <c r="G374" s="100" t="s">
        <v>206</v>
      </c>
      <c r="H374" s="100" t="s">
        <v>173</v>
      </c>
      <c r="I374" s="101">
        <f t="shared" si="152"/>
        <v>1800.9</v>
      </c>
      <c r="J374" s="101">
        <f t="shared" si="151"/>
        <v>440.8</v>
      </c>
      <c r="K374" s="111">
        <f t="shared" si="153"/>
        <v>24.476650563607087</v>
      </c>
    </row>
    <row r="375" spans="1:11" ht="25.5" x14ac:dyDescent="0.2">
      <c r="A375" s="99" t="s">
        <v>212</v>
      </c>
      <c r="B375" s="100" t="s">
        <v>17</v>
      </c>
      <c r="C375" s="100" t="s">
        <v>105</v>
      </c>
      <c r="D375" s="100" t="s">
        <v>105</v>
      </c>
      <c r="E375" s="100" t="s">
        <v>9</v>
      </c>
      <c r="F375" s="100" t="s">
        <v>155</v>
      </c>
      <c r="G375" s="100" t="s">
        <v>206</v>
      </c>
      <c r="H375" s="100" t="s">
        <v>129</v>
      </c>
      <c r="I375" s="101">
        <f>'Приложение 2'!J195</f>
        <v>1800.9</v>
      </c>
      <c r="J375" s="101">
        <f>'Приложение 2'!K195</f>
        <v>440.8</v>
      </c>
      <c r="K375" s="111">
        <f t="shared" si="153"/>
        <v>24.476650563607087</v>
      </c>
    </row>
    <row r="376" spans="1:11" x14ac:dyDescent="0.2">
      <c r="A376" s="102" t="s">
        <v>276</v>
      </c>
      <c r="B376" s="100" t="s">
        <v>17</v>
      </c>
      <c r="C376" s="100" t="s">
        <v>166</v>
      </c>
      <c r="D376" s="100"/>
      <c r="E376" s="100"/>
      <c r="F376" s="100"/>
      <c r="G376" s="100"/>
      <c r="H376" s="100"/>
      <c r="I376" s="101">
        <f>I377+I387+I393+I405</f>
        <v>3894.8</v>
      </c>
      <c r="J376" s="101">
        <f>J377+J387+J393+J405</f>
        <v>630.6</v>
      </c>
      <c r="K376" s="111">
        <f t="shared" si="153"/>
        <v>16.190818527267126</v>
      </c>
    </row>
    <row r="377" spans="1:11" ht="40.5" customHeight="1" x14ac:dyDescent="0.2">
      <c r="A377" s="102" t="s">
        <v>259</v>
      </c>
      <c r="B377" s="100" t="s">
        <v>17</v>
      </c>
      <c r="C377" s="100" t="s">
        <v>166</v>
      </c>
      <c r="D377" s="100" t="s">
        <v>108</v>
      </c>
      <c r="E377" s="100" t="s">
        <v>149</v>
      </c>
      <c r="F377" s="100"/>
      <c r="G377" s="100"/>
      <c r="H377" s="100"/>
      <c r="I377" s="101">
        <f>I378</f>
        <v>3348.9</v>
      </c>
      <c r="J377" s="101">
        <f t="shared" ref="J377" si="154">J378</f>
        <v>630.6</v>
      </c>
      <c r="K377" s="111">
        <f t="shared" si="153"/>
        <v>18.830063602974111</v>
      </c>
    </row>
    <row r="378" spans="1:11" ht="40.5" customHeight="1" x14ac:dyDescent="0.2">
      <c r="A378" s="102" t="s">
        <v>260</v>
      </c>
      <c r="B378" s="100" t="s">
        <v>17</v>
      </c>
      <c r="C378" s="100" t="s">
        <v>166</v>
      </c>
      <c r="D378" s="100" t="s">
        <v>108</v>
      </c>
      <c r="E378" s="100" t="s">
        <v>9</v>
      </c>
      <c r="F378" s="100"/>
      <c r="G378" s="100"/>
      <c r="H378" s="100"/>
      <c r="I378" s="101">
        <f>I383+I379</f>
        <v>3348.9</v>
      </c>
      <c r="J378" s="101">
        <f>J383+J379</f>
        <v>630.6</v>
      </c>
      <c r="K378" s="111">
        <f t="shared" si="153"/>
        <v>18.830063602974111</v>
      </c>
    </row>
    <row r="379" spans="1:11" ht="40.5" customHeight="1" x14ac:dyDescent="0.2">
      <c r="A379" s="102" t="s">
        <v>261</v>
      </c>
      <c r="B379" s="100" t="s">
        <v>17</v>
      </c>
      <c r="C379" s="100" t="s">
        <v>166</v>
      </c>
      <c r="D379" s="100" t="s">
        <v>108</v>
      </c>
      <c r="E379" s="100" t="s">
        <v>9</v>
      </c>
      <c r="F379" s="100" t="s">
        <v>166</v>
      </c>
      <c r="G379" s="100"/>
      <c r="H379" s="100"/>
      <c r="I379" s="101">
        <f>I380</f>
        <v>736</v>
      </c>
      <c r="J379" s="101">
        <f>J380</f>
        <v>129.6</v>
      </c>
      <c r="K379" s="111">
        <f t="shared" si="153"/>
        <v>17.60869565217391</v>
      </c>
    </row>
    <row r="380" spans="1:11" ht="40.5" customHeight="1" x14ac:dyDescent="0.2">
      <c r="A380" s="217" t="s">
        <v>466</v>
      </c>
      <c r="B380" s="100" t="s">
        <v>17</v>
      </c>
      <c r="C380" s="100" t="s">
        <v>166</v>
      </c>
      <c r="D380" s="100" t="s">
        <v>108</v>
      </c>
      <c r="E380" s="100" t="s">
        <v>9</v>
      </c>
      <c r="F380" s="100" t="s">
        <v>166</v>
      </c>
      <c r="G380" s="100" t="s">
        <v>465</v>
      </c>
      <c r="H380" s="100"/>
      <c r="I380" s="101">
        <f t="shared" ref="I380:I381" si="155">I381</f>
        <v>736</v>
      </c>
      <c r="J380" s="101">
        <f t="shared" ref="J380:J381" si="156">J381</f>
        <v>129.6</v>
      </c>
      <c r="K380" s="111">
        <f t="shared" si="153"/>
        <v>17.60869565217391</v>
      </c>
    </row>
    <row r="381" spans="1:11" ht="26.25" customHeight="1" x14ac:dyDescent="0.2">
      <c r="A381" s="99" t="s">
        <v>222</v>
      </c>
      <c r="B381" s="100" t="s">
        <v>17</v>
      </c>
      <c r="C381" s="100" t="s">
        <v>166</v>
      </c>
      <c r="D381" s="100" t="s">
        <v>108</v>
      </c>
      <c r="E381" s="100" t="s">
        <v>9</v>
      </c>
      <c r="F381" s="100" t="s">
        <v>166</v>
      </c>
      <c r="G381" s="100" t="s">
        <v>465</v>
      </c>
      <c r="H381" s="100" t="s">
        <v>219</v>
      </c>
      <c r="I381" s="101">
        <f t="shared" si="155"/>
        <v>736</v>
      </c>
      <c r="J381" s="101">
        <f t="shared" si="156"/>
        <v>129.6</v>
      </c>
      <c r="K381" s="111">
        <f t="shared" si="153"/>
        <v>17.60869565217391</v>
      </c>
    </row>
    <row r="382" spans="1:11" ht="17.25" customHeight="1" x14ac:dyDescent="0.2">
      <c r="A382" s="99" t="s">
        <v>246</v>
      </c>
      <c r="B382" s="100" t="s">
        <v>17</v>
      </c>
      <c r="C382" s="100" t="s">
        <v>166</v>
      </c>
      <c r="D382" s="100" t="s">
        <v>108</v>
      </c>
      <c r="E382" s="100" t="s">
        <v>9</v>
      </c>
      <c r="F382" s="100" t="s">
        <v>166</v>
      </c>
      <c r="G382" s="100" t="s">
        <v>465</v>
      </c>
      <c r="H382" s="100" t="s">
        <v>242</v>
      </c>
      <c r="I382" s="101">
        <f>'Приложение 2'!J515</f>
        <v>736</v>
      </c>
      <c r="J382" s="101">
        <f>'Приложение 2'!K515</f>
        <v>129.6</v>
      </c>
      <c r="K382" s="111">
        <f t="shared" si="153"/>
        <v>17.60869565217391</v>
      </c>
    </row>
    <row r="383" spans="1:11" ht="25.5" x14ac:dyDescent="0.2">
      <c r="A383" s="102" t="s">
        <v>263</v>
      </c>
      <c r="B383" s="100" t="s">
        <v>17</v>
      </c>
      <c r="C383" s="100" t="s">
        <v>166</v>
      </c>
      <c r="D383" s="100" t="s">
        <v>108</v>
      </c>
      <c r="E383" s="100" t="s">
        <v>9</v>
      </c>
      <c r="F383" s="100" t="s">
        <v>118</v>
      </c>
      <c r="G383" s="100"/>
      <c r="H383" s="100"/>
      <c r="I383" s="101">
        <f>I384</f>
        <v>2612.9</v>
      </c>
      <c r="J383" s="101">
        <f t="shared" ref="J383:J385" si="157">J384</f>
        <v>501</v>
      </c>
      <c r="K383" s="111">
        <f t="shared" si="153"/>
        <v>19.174097745799685</v>
      </c>
    </row>
    <row r="384" spans="1:11" ht="81" customHeight="1" x14ac:dyDescent="0.2">
      <c r="A384" s="105" t="s">
        <v>278</v>
      </c>
      <c r="B384" s="100" t="s">
        <v>17</v>
      </c>
      <c r="C384" s="100" t="s">
        <v>166</v>
      </c>
      <c r="D384" s="100" t="s">
        <v>108</v>
      </c>
      <c r="E384" s="100" t="s">
        <v>9</v>
      </c>
      <c r="F384" s="100" t="s">
        <v>118</v>
      </c>
      <c r="G384" s="100" t="s">
        <v>277</v>
      </c>
      <c r="H384" s="100"/>
      <c r="I384" s="101">
        <f t="shared" ref="I384:I385" si="158">I385</f>
        <v>2612.9</v>
      </c>
      <c r="J384" s="101">
        <f t="shared" si="157"/>
        <v>501</v>
      </c>
      <c r="K384" s="111">
        <f t="shared" si="153"/>
        <v>19.174097745799685</v>
      </c>
    </row>
    <row r="385" spans="1:11" ht="38.25" x14ac:dyDescent="0.2">
      <c r="A385" s="99" t="s">
        <v>222</v>
      </c>
      <c r="B385" s="100" t="s">
        <v>17</v>
      </c>
      <c r="C385" s="100" t="s">
        <v>166</v>
      </c>
      <c r="D385" s="100" t="s">
        <v>108</v>
      </c>
      <c r="E385" s="100" t="s">
        <v>9</v>
      </c>
      <c r="F385" s="100" t="s">
        <v>118</v>
      </c>
      <c r="G385" s="100" t="s">
        <v>277</v>
      </c>
      <c r="H385" s="100" t="s">
        <v>219</v>
      </c>
      <c r="I385" s="101">
        <f t="shared" si="158"/>
        <v>2612.9</v>
      </c>
      <c r="J385" s="101">
        <f t="shared" si="157"/>
        <v>501</v>
      </c>
      <c r="K385" s="111">
        <f t="shared" si="153"/>
        <v>19.174097745799685</v>
      </c>
    </row>
    <row r="386" spans="1:11" x14ac:dyDescent="0.2">
      <c r="A386" s="99" t="s">
        <v>246</v>
      </c>
      <c r="B386" s="100" t="s">
        <v>17</v>
      </c>
      <c r="C386" s="100" t="s">
        <v>166</v>
      </c>
      <c r="D386" s="100" t="s">
        <v>108</v>
      </c>
      <c r="E386" s="100" t="s">
        <v>9</v>
      </c>
      <c r="F386" s="100" t="s">
        <v>118</v>
      </c>
      <c r="G386" s="100" t="s">
        <v>277</v>
      </c>
      <c r="H386" s="100" t="s">
        <v>242</v>
      </c>
      <c r="I386" s="101">
        <f>'Приложение 2'!J384</f>
        <v>2612.9</v>
      </c>
      <c r="J386" s="101">
        <f>'Приложение 2'!K384</f>
        <v>501</v>
      </c>
      <c r="K386" s="111">
        <f t="shared" si="153"/>
        <v>19.174097745799685</v>
      </c>
    </row>
    <row r="387" spans="1:11" ht="49.5" customHeight="1" x14ac:dyDescent="0.2">
      <c r="A387" s="102" t="s">
        <v>282</v>
      </c>
      <c r="B387" s="100" t="s">
        <v>17</v>
      </c>
      <c r="C387" s="100" t="s">
        <v>166</v>
      </c>
      <c r="D387" s="100" t="s">
        <v>118</v>
      </c>
      <c r="E387" s="100" t="s">
        <v>149</v>
      </c>
      <c r="F387" s="100"/>
      <c r="G387" s="100"/>
      <c r="H387" s="100"/>
      <c r="I387" s="101">
        <f>I388</f>
        <v>150</v>
      </c>
      <c r="J387" s="101">
        <f t="shared" ref="J387:J391" si="159">J388</f>
        <v>0</v>
      </c>
      <c r="K387" s="111">
        <f t="shared" si="153"/>
        <v>0</v>
      </c>
    </row>
    <row r="388" spans="1:11" ht="25.5" x14ac:dyDescent="0.2">
      <c r="A388" s="102" t="s">
        <v>283</v>
      </c>
      <c r="B388" s="100" t="s">
        <v>17</v>
      </c>
      <c r="C388" s="100" t="s">
        <v>166</v>
      </c>
      <c r="D388" s="100" t="s">
        <v>118</v>
      </c>
      <c r="E388" s="100" t="s">
        <v>9</v>
      </c>
      <c r="F388" s="100"/>
      <c r="G388" s="100"/>
      <c r="H388" s="100"/>
      <c r="I388" s="101">
        <f t="shared" ref="I388:I391" si="160">I389</f>
        <v>150</v>
      </c>
      <c r="J388" s="101">
        <f t="shared" si="159"/>
        <v>0</v>
      </c>
      <c r="K388" s="111">
        <f t="shared" si="153"/>
        <v>0</v>
      </c>
    </row>
    <row r="389" spans="1:11" ht="25.5" x14ac:dyDescent="0.2">
      <c r="A389" s="102" t="s">
        <v>284</v>
      </c>
      <c r="B389" s="100" t="s">
        <v>17</v>
      </c>
      <c r="C389" s="100" t="s">
        <v>166</v>
      </c>
      <c r="D389" s="100" t="s">
        <v>118</v>
      </c>
      <c r="E389" s="100" t="s">
        <v>9</v>
      </c>
      <c r="F389" s="100" t="s">
        <v>105</v>
      </c>
      <c r="G389" s="100"/>
      <c r="H389" s="100"/>
      <c r="I389" s="101">
        <f t="shared" si="160"/>
        <v>150</v>
      </c>
      <c r="J389" s="101">
        <f t="shared" si="159"/>
        <v>0</v>
      </c>
      <c r="K389" s="111">
        <f t="shared" si="153"/>
        <v>0</v>
      </c>
    </row>
    <row r="390" spans="1:11" ht="26.25" customHeight="1" x14ac:dyDescent="0.2">
      <c r="A390" s="105" t="s">
        <v>279</v>
      </c>
      <c r="B390" s="100" t="s">
        <v>17</v>
      </c>
      <c r="C390" s="100" t="s">
        <v>166</v>
      </c>
      <c r="D390" s="100" t="s">
        <v>118</v>
      </c>
      <c r="E390" s="100" t="s">
        <v>9</v>
      </c>
      <c r="F390" s="100" t="s">
        <v>105</v>
      </c>
      <c r="G390" s="100" t="s">
        <v>280</v>
      </c>
      <c r="H390" s="100"/>
      <c r="I390" s="101">
        <f t="shared" si="160"/>
        <v>150</v>
      </c>
      <c r="J390" s="101">
        <f t="shared" si="159"/>
        <v>0</v>
      </c>
      <c r="K390" s="111">
        <f t="shared" si="153"/>
        <v>0</v>
      </c>
    </row>
    <row r="391" spans="1:11" ht="14.25" customHeight="1" x14ac:dyDescent="0.2">
      <c r="A391" s="99" t="s">
        <v>182</v>
      </c>
      <c r="B391" s="100" t="s">
        <v>17</v>
      </c>
      <c r="C391" s="100" t="s">
        <v>166</v>
      </c>
      <c r="D391" s="100" t="s">
        <v>118</v>
      </c>
      <c r="E391" s="100" t="s">
        <v>9</v>
      </c>
      <c r="F391" s="100" t="s">
        <v>105</v>
      </c>
      <c r="G391" s="100" t="s">
        <v>280</v>
      </c>
      <c r="H391" s="100" t="s">
        <v>173</v>
      </c>
      <c r="I391" s="101">
        <f t="shared" si="160"/>
        <v>150</v>
      </c>
      <c r="J391" s="101">
        <f t="shared" si="159"/>
        <v>0</v>
      </c>
      <c r="K391" s="111">
        <f t="shared" si="153"/>
        <v>0</v>
      </c>
    </row>
    <row r="392" spans="1:11" ht="25.5" customHeight="1" x14ac:dyDescent="0.2">
      <c r="A392" s="99" t="s">
        <v>285</v>
      </c>
      <c r="B392" s="100" t="s">
        <v>17</v>
      </c>
      <c r="C392" s="100" t="s">
        <v>166</v>
      </c>
      <c r="D392" s="100" t="s">
        <v>118</v>
      </c>
      <c r="E392" s="100" t="s">
        <v>9</v>
      </c>
      <c r="F392" s="100" t="s">
        <v>105</v>
      </c>
      <c r="G392" s="100" t="s">
        <v>280</v>
      </c>
      <c r="H392" s="100" t="s">
        <v>281</v>
      </c>
      <c r="I392" s="101">
        <f>'Приложение 2'!J390</f>
        <v>150</v>
      </c>
      <c r="J392" s="101">
        <f>'Приложение 2'!K390</f>
        <v>0</v>
      </c>
      <c r="K392" s="111">
        <f t="shared" si="153"/>
        <v>0</v>
      </c>
    </row>
    <row r="393" spans="1:11" ht="25.5" x14ac:dyDescent="0.2">
      <c r="A393" s="102" t="s">
        <v>178</v>
      </c>
      <c r="B393" s="100" t="s">
        <v>17</v>
      </c>
      <c r="C393" s="100" t="s">
        <v>166</v>
      </c>
      <c r="D393" s="100" t="s">
        <v>171</v>
      </c>
      <c r="E393" s="100" t="s">
        <v>149</v>
      </c>
      <c r="F393" s="100"/>
      <c r="G393" s="100"/>
      <c r="H393" s="100"/>
      <c r="I393" s="106">
        <f>I394+I399</f>
        <v>395.9</v>
      </c>
      <c r="J393" s="106">
        <f>J394+J399</f>
        <v>0</v>
      </c>
      <c r="K393" s="111">
        <f t="shared" si="153"/>
        <v>0</v>
      </c>
    </row>
    <row r="394" spans="1:11" ht="38.25" x14ac:dyDescent="0.2">
      <c r="A394" s="102" t="s">
        <v>195</v>
      </c>
      <c r="B394" s="100" t="s">
        <v>17</v>
      </c>
      <c r="C394" s="100" t="s">
        <v>166</v>
      </c>
      <c r="D394" s="100" t="s">
        <v>171</v>
      </c>
      <c r="E394" s="100" t="s">
        <v>8</v>
      </c>
      <c r="F394" s="100"/>
      <c r="G394" s="100"/>
      <c r="H394" s="100"/>
      <c r="I394" s="106">
        <f t="shared" ref="I394:I408" si="161">I395</f>
        <v>150</v>
      </c>
      <c r="J394" s="106">
        <f t="shared" ref="J394:J408" si="162">J395</f>
        <v>0</v>
      </c>
      <c r="K394" s="111">
        <f t="shared" si="153"/>
        <v>0</v>
      </c>
    </row>
    <row r="395" spans="1:11" ht="38.25" x14ac:dyDescent="0.2">
      <c r="A395" s="102" t="s">
        <v>196</v>
      </c>
      <c r="B395" s="100" t="s">
        <v>17</v>
      </c>
      <c r="C395" s="100" t="s">
        <v>166</v>
      </c>
      <c r="D395" s="100" t="s">
        <v>171</v>
      </c>
      <c r="E395" s="100" t="s">
        <v>8</v>
      </c>
      <c r="F395" s="100" t="s">
        <v>105</v>
      </c>
      <c r="G395" s="100"/>
      <c r="H395" s="100"/>
      <c r="I395" s="106">
        <f t="shared" si="161"/>
        <v>150</v>
      </c>
      <c r="J395" s="106">
        <f t="shared" si="162"/>
        <v>0</v>
      </c>
      <c r="K395" s="111">
        <f t="shared" si="153"/>
        <v>0</v>
      </c>
    </row>
    <row r="396" spans="1:11" ht="25.5" x14ac:dyDescent="0.2">
      <c r="A396" s="105" t="s">
        <v>287</v>
      </c>
      <c r="B396" s="100" t="s">
        <v>17</v>
      </c>
      <c r="C396" s="100" t="s">
        <v>166</v>
      </c>
      <c r="D396" s="100" t="s">
        <v>171</v>
      </c>
      <c r="E396" s="100" t="s">
        <v>8</v>
      </c>
      <c r="F396" s="100" t="s">
        <v>105</v>
      </c>
      <c r="G396" s="100" t="s">
        <v>286</v>
      </c>
      <c r="H396" s="100"/>
      <c r="I396" s="106">
        <f t="shared" si="161"/>
        <v>150</v>
      </c>
      <c r="J396" s="106">
        <f t="shared" si="162"/>
        <v>0</v>
      </c>
      <c r="K396" s="111">
        <f t="shared" si="153"/>
        <v>0</v>
      </c>
    </row>
    <row r="397" spans="1:11" ht="25.5" x14ac:dyDescent="0.2">
      <c r="A397" s="99" t="s">
        <v>182</v>
      </c>
      <c r="B397" s="100" t="s">
        <v>17</v>
      </c>
      <c r="C397" s="100" t="s">
        <v>166</v>
      </c>
      <c r="D397" s="100" t="s">
        <v>171</v>
      </c>
      <c r="E397" s="100" t="s">
        <v>8</v>
      </c>
      <c r="F397" s="100" t="s">
        <v>105</v>
      </c>
      <c r="G397" s="100" t="s">
        <v>286</v>
      </c>
      <c r="H397" s="100" t="s">
        <v>173</v>
      </c>
      <c r="I397" s="106">
        <f t="shared" si="161"/>
        <v>150</v>
      </c>
      <c r="J397" s="106">
        <f t="shared" si="162"/>
        <v>0</v>
      </c>
      <c r="K397" s="111">
        <f t="shared" si="153"/>
        <v>0</v>
      </c>
    </row>
    <row r="398" spans="1:11" ht="27" customHeight="1" x14ac:dyDescent="0.2">
      <c r="A398" s="99" t="s">
        <v>285</v>
      </c>
      <c r="B398" s="100" t="s">
        <v>17</v>
      </c>
      <c r="C398" s="100" t="s">
        <v>166</v>
      </c>
      <c r="D398" s="100" t="s">
        <v>171</v>
      </c>
      <c r="E398" s="100" t="s">
        <v>8</v>
      </c>
      <c r="F398" s="100" t="s">
        <v>105</v>
      </c>
      <c r="G398" s="100" t="s">
        <v>286</v>
      </c>
      <c r="H398" s="100" t="s">
        <v>281</v>
      </c>
      <c r="I398" s="101">
        <f>'Приложение 2'!J396</f>
        <v>150</v>
      </c>
      <c r="J398" s="101">
        <f>'Приложение 2'!K396</f>
        <v>0</v>
      </c>
      <c r="K398" s="111">
        <f t="shared" si="153"/>
        <v>0</v>
      </c>
    </row>
    <row r="399" spans="1:11" ht="27" customHeight="1" x14ac:dyDescent="0.2">
      <c r="A399" s="102" t="s">
        <v>178</v>
      </c>
      <c r="B399" s="100" t="s">
        <v>17</v>
      </c>
      <c r="C399" s="100" t="s">
        <v>166</v>
      </c>
      <c r="D399" s="100" t="s">
        <v>171</v>
      </c>
      <c r="E399" s="100" t="s">
        <v>149</v>
      </c>
      <c r="F399" s="100"/>
      <c r="G399" s="100"/>
      <c r="H399" s="100"/>
      <c r="I399" s="101">
        <f>I400</f>
        <v>245.9</v>
      </c>
      <c r="J399" s="101">
        <f>J400</f>
        <v>0</v>
      </c>
      <c r="K399" s="111">
        <f t="shared" si="153"/>
        <v>0</v>
      </c>
    </row>
    <row r="400" spans="1:11" ht="27" customHeight="1" x14ac:dyDescent="0.2">
      <c r="A400" s="102" t="s">
        <v>179</v>
      </c>
      <c r="B400" s="100" t="s">
        <v>17</v>
      </c>
      <c r="C400" s="100" t="s">
        <v>166</v>
      </c>
      <c r="D400" s="100" t="s">
        <v>171</v>
      </c>
      <c r="E400" s="100" t="s">
        <v>10</v>
      </c>
      <c r="F400" s="100"/>
      <c r="G400" s="100"/>
      <c r="H400" s="100"/>
      <c r="I400" s="101">
        <f t="shared" ref="I400:I403" si="163">I401</f>
        <v>245.9</v>
      </c>
      <c r="J400" s="101">
        <f t="shared" ref="J400:J403" si="164">J401</f>
        <v>0</v>
      </c>
      <c r="K400" s="111">
        <f t="shared" si="153"/>
        <v>0</v>
      </c>
    </row>
    <row r="401" spans="1:11" ht="27" customHeight="1" x14ac:dyDescent="0.2">
      <c r="A401" s="102" t="s">
        <v>180</v>
      </c>
      <c r="B401" s="100" t="s">
        <v>17</v>
      </c>
      <c r="C401" s="100" t="s">
        <v>166</v>
      </c>
      <c r="D401" s="100" t="s">
        <v>171</v>
      </c>
      <c r="E401" s="100" t="s">
        <v>10</v>
      </c>
      <c r="F401" s="100" t="s">
        <v>105</v>
      </c>
      <c r="G401" s="100"/>
      <c r="H401" s="100"/>
      <c r="I401" s="101">
        <f t="shared" si="163"/>
        <v>245.9</v>
      </c>
      <c r="J401" s="101">
        <f t="shared" si="164"/>
        <v>0</v>
      </c>
      <c r="K401" s="111">
        <f t="shared" si="153"/>
        <v>0</v>
      </c>
    </row>
    <row r="402" spans="1:11" ht="27" customHeight="1" x14ac:dyDescent="0.2">
      <c r="A402" s="102" t="s">
        <v>520</v>
      </c>
      <c r="B402" s="100" t="s">
        <v>17</v>
      </c>
      <c r="C402" s="100" t="s">
        <v>166</v>
      </c>
      <c r="D402" s="100" t="s">
        <v>171</v>
      </c>
      <c r="E402" s="100" t="s">
        <v>10</v>
      </c>
      <c r="F402" s="100" t="s">
        <v>105</v>
      </c>
      <c r="G402" s="100" t="s">
        <v>184</v>
      </c>
      <c r="H402" s="100"/>
      <c r="I402" s="101">
        <f t="shared" si="163"/>
        <v>245.9</v>
      </c>
      <c r="J402" s="101">
        <f t="shared" si="164"/>
        <v>0</v>
      </c>
      <c r="K402" s="111">
        <f t="shared" si="153"/>
        <v>0</v>
      </c>
    </row>
    <row r="403" spans="1:11" ht="27" customHeight="1" x14ac:dyDescent="0.2">
      <c r="A403" s="99" t="s">
        <v>182</v>
      </c>
      <c r="B403" s="100" t="s">
        <v>17</v>
      </c>
      <c r="C403" s="100" t="s">
        <v>166</v>
      </c>
      <c r="D403" s="100" t="s">
        <v>171</v>
      </c>
      <c r="E403" s="100" t="s">
        <v>10</v>
      </c>
      <c r="F403" s="100" t="s">
        <v>105</v>
      </c>
      <c r="G403" s="100" t="s">
        <v>184</v>
      </c>
      <c r="H403" s="100" t="s">
        <v>173</v>
      </c>
      <c r="I403" s="101">
        <f t="shared" si="163"/>
        <v>245.9</v>
      </c>
      <c r="J403" s="101">
        <f t="shared" si="164"/>
        <v>0</v>
      </c>
      <c r="K403" s="111">
        <f t="shared" si="153"/>
        <v>0</v>
      </c>
    </row>
    <row r="404" spans="1:11" ht="26.25" customHeight="1" x14ac:dyDescent="0.2">
      <c r="A404" s="99" t="s">
        <v>212</v>
      </c>
      <c r="B404" s="100" t="s">
        <v>17</v>
      </c>
      <c r="C404" s="100" t="s">
        <v>166</v>
      </c>
      <c r="D404" s="100" t="s">
        <v>171</v>
      </c>
      <c r="E404" s="100" t="s">
        <v>10</v>
      </c>
      <c r="F404" s="100" t="s">
        <v>105</v>
      </c>
      <c r="G404" s="100" t="s">
        <v>184</v>
      </c>
      <c r="H404" s="100" t="s">
        <v>129</v>
      </c>
      <c r="I404" s="101">
        <f>'Приложение 2'!J202</f>
        <v>245.9</v>
      </c>
      <c r="J404" s="101">
        <f>'Приложение 2'!K202</f>
        <v>0</v>
      </c>
      <c r="K404" s="111">
        <f t="shared" si="153"/>
        <v>0</v>
      </c>
    </row>
    <row r="405" spans="1:11" ht="27" hidden="1" customHeight="1" x14ac:dyDescent="0.2">
      <c r="A405" s="102" t="s">
        <v>152</v>
      </c>
      <c r="B405" s="100" t="s">
        <v>17</v>
      </c>
      <c r="C405" s="100" t="s">
        <v>166</v>
      </c>
      <c r="D405" s="100" t="s">
        <v>148</v>
      </c>
      <c r="E405" s="100" t="s">
        <v>8</v>
      </c>
      <c r="F405" s="100"/>
      <c r="G405" s="100"/>
      <c r="H405" s="100"/>
      <c r="I405" s="106">
        <f t="shared" si="161"/>
        <v>0</v>
      </c>
      <c r="J405" s="106">
        <f t="shared" si="162"/>
        <v>0</v>
      </c>
      <c r="K405" s="111" t="e">
        <f t="shared" ref="K405:K409" si="165">J405/I405*100</f>
        <v>#DIV/0!</v>
      </c>
    </row>
    <row r="406" spans="1:11" ht="0.75" hidden="1" customHeight="1" x14ac:dyDescent="0.2">
      <c r="A406" s="102" t="s">
        <v>153</v>
      </c>
      <c r="B406" s="100" t="s">
        <v>17</v>
      </c>
      <c r="C406" s="100" t="s">
        <v>166</v>
      </c>
      <c r="D406" s="100" t="s">
        <v>148</v>
      </c>
      <c r="E406" s="100" t="s">
        <v>8</v>
      </c>
      <c r="F406" s="100" t="s">
        <v>150</v>
      </c>
      <c r="G406" s="100"/>
      <c r="H406" s="100"/>
      <c r="I406" s="106">
        <f t="shared" si="161"/>
        <v>0</v>
      </c>
      <c r="J406" s="106">
        <f t="shared" si="162"/>
        <v>0</v>
      </c>
      <c r="K406" s="111" t="e">
        <f t="shared" si="165"/>
        <v>#DIV/0!</v>
      </c>
    </row>
    <row r="407" spans="1:11" ht="27" hidden="1" customHeight="1" x14ac:dyDescent="0.2">
      <c r="A407" s="102" t="s">
        <v>409</v>
      </c>
      <c r="B407" s="100" t="s">
        <v>17</v>
      </c>
      <c r="C407" s="100" t="s">
        <v>166</v>
      </c>
      <c r="D407" s="100" t="s">
        <v>148</v>
      </c>
      <c r="E407" s="100" t="s">
        <v>8</v>
      </c>
      <c r="F407" s="100" t="s">
        <v>150</v>
      </c>
      <c r="G407" s="100" t="s">
        <v>157</v>
      </c>
      <c r="H407" s="100"/>
      <c r="I407" s="106">
        <f t="shared" si="161"/>
        <v>0</v>
      </c>
      <c r="J407" s="106">
        <f t="shared" si="162"/>
        <v>0</v>
      </c>
      <c r="K407" s="111" t="e">
        <f t="shared" si="165"/>
        <v>#DIV/0!</v>
      </c>
    </row>
    <row r="408" spans="1:11" ht="0.75" customHeight="1" x14ac:dyDescent="0.2">
      <c r="A408" s="99" t="s">
        <v>182</v>
      </c>
      <c r="B408" s="100" t="s">
        <v>17</v>
      </c>
      <c r="C408" s="100" t="s">
        <v>166</v>
      </c>
      <c r="D408" s="100" t="s">
        <v>148</v>
      </c>
      <c r="E408" s="100" t="s">
        <v>8</v>
      </c>
      <c r="F408" s="100" t="s">
        <v>150</v>
      </c>
      <c r="G408" s="100" t="s">
        <v>157</v>
      </c>
      <c r="H408" s="100" t="s">
        <v>173</v>
      </c>
      <c r="I408" s="106">
        <f t="shared" si="161"/>
        <v>0</v>
      </c>
      <c r="J408" s="106">
        <f t="shared" si="162"/>
        <v>0</v>
      </c>
      <c r="K408" s="111" t="e">
        <f t="shared" si="165"/>
        <v>#DIV/0!</v>
      </c>
    </row>
    <row r="409" spans="1:11" ht="0.75" customHeight="1" x14ac:dyDescent="0.2">
      <c r="A409" s="99" t="s">
        <v>285</v>
      </c>
      <c r="B409" s="100" t="s">
        <v>17</v>
      </c>
      <c r="C409" s="100" t="s">
        <v>166</v>
      </c>
      <c r="D409" s="100" t="s">
        <v>148</v>
      </c>
      <c r="E409" s="100" t="s">
        <v>8</v>
      </c>
      <c r="F409" s="100" t="s">
        <v>150</v>
      </c>
      <c r="G409" s="100" t="s">
        <v>157</v>
      </c>
      <c r="H409" s="100" t="s">
        <v>281</v>
      </c>
      <c r="I409" s="101">
        <f>'Приложение 2'!J207</f>
        <v>0</v>
      </c>
      <c r="J409" s="101">
        <f>'Приложение 2'!K207</f>
        <v>0</v>
      </c>
      <c r="K409" s="111" t="e">
        <f t="shared" si="165"/>
        <v>#DIV/0!</v>
      </c>
    </row>
    <row r="410" spans="1:11" x14ac:dyDescent="0.2">
      <c r="A410" s="102" t="s">
        <v>213</v>
      </c>
      <c r="B410" s="100" t="s">
        <v>17</v>
      </c>
      <c r="C410" s="100" t="s">
        <v>118</v>
      </c>
      <c r="D410" s="100"/>
      <c r="E410" s="100"/>
      <c r="F410" s="100"/>
      <c r="G410" s="100"/>
      <c r="H410" s="100"/>
      <c r="I410" s="101">
        <f>I411+I418</f>
        <v>11885.7</v>
      </c>
      <c r="J410" s="101">
        <f t="shared" ref="J410" si="166">J411+J418</f>
        <v>6179.7</v>
      </c>
      <c r="K410" s="111">
        <f t="shared" si="153"/>
        <v>51.9927307604937</v>
      </c>
    </row>
    <row r="411" spans="1:11" ht="41.25" customHeight="1" x14ac:dyDescent="0.2">
      <c r="A411" s="102" t="s">
        <v>259</v>
      </c>
      <c r="B411" s="100" t="s">
        <v>17</v>
      </c>
      <c r="C411" s="100" t="s">
        <v>118</v>
      </c>
      <c r="D411" s="100" t="s">
        <v>108</v>
      </c>
      <c r="E411" s="100" t="s">
        <v>149</v>
      </c>
      <c r="F411" s="100"/>
      <c r="G411" s="100"/>
      <c r="H411" s="100"/>
      <c r="I411" s="101">
        <f>I412</f>
        <v>4762.5</v>
      </c>
      <c r="J411" s="101">
        <f t="shared" ref="J411:J413" si="167">J412</f>
        <v>946</v>
      </c>
      <c r="K411" s="111">
        <f t="shared" si="153"/>
        <v>19.863517060367453</v>
      </c>
    </row>
    <row r="412" spans="1:11" ht="44.25" customHeight="1" x14ac:dyDescent="0.2">
      <c r="A412" s="102" t="s">
        <v>260</v>
      </c>
      <c r="B412" s="100" t="s">
        <v>17</v>
      </c>
      <c r="C412" s="100" t="s">
        <v>118</v>
      </c>
      <c r="D412" s="100" t="s">
        <v>108</v>
      </c>
      <c r="E412" s="100" t="s">
        <v>9</v>
      </c>
      <c r="F412" s="100"/>
      <c r="G412" s="100"/>
      <c r="H412" s="100"/>
      <c r="I412" s="101">
        <f t="shared" ref="I412:I413" si="168">I413</f>
        <v>4762.5</v>
      </c>
      <c r="J412" s="101">
        <f t="shared" si="167"/>
        <v>946</v>
      </c>
      <c r="K412" s="111">
        <f t="shared" si="153"/>
        <v>19.863517060367453</v>
      </c>
    </row>
    <row r="413" spans="1:11" ht="76.5" customHeight="1" x14ac:dyDescent="0.2">
      <c r="A413" s="102" t="s">
        <v>261</v>
      </c>
      <c r="B413" s="100" t="s">
        <v>17</v>
      </c>
      <c r="C413" s="100" t="s">
        <v>118</v>
      </c>
      <c r="D413" s="100" t="s">
        <v>108</v>
      </c>
      <c r="E413" s="100" t="s">
        <v>9</v>
      </c>
      <c r="F413" s="100" t="s">
        <v>166</v>
      </c>
      <c r="G413" s="100"/>
      <c r="H413" s="100"/>
      <c r="I413" s="101">
        <f t="shared" si="168"/>
        <v>4762.5</v>
      </c>
      <c r="J413" s="101">
        <f t="shared" si="167"/>
        <v>946</v>
      </c>
      <c r="K413" s="111">
        <f t="shared" si="153"/>
        <v>19.863517060367453</v>
      </c>
    </row>
    <row r="414" spans="1:11" ht="236.25" customHeight="1" x14ac:dyDescent="0.2">
      <c r="A414" s="102" t="s">
        <v>334</v>
      </c>
      <c r="B414" s="100" t="s">
        <v>17</v>
      </c>
      <c r="C414" s="100" t="s">
        <v>118</v>
      </c>
      <c r="D414" s="100" t="s">
        <v>108</v>
      </c>
      <c r="E414" s="100" t="s">
        <v>9</v>
      </c>
      <c r="F414" s="100" t="s">
        <v>166</v>
      </c>
      <c r="G414" s="100" t="s">
        <v>333</v>
      </c>
      <c r="H414" s="100"/>
      <c r="I414" s="101">
        <f>I415</f>
        <v>4762.5</v>
      </c>
      <c r="J414" s="101">
        <f t="shared" ref="J414" si="169">J415</f>
        <v>946</v>
      </c>
      <c r="K414" s="111">
        <f t="shared" si="153"/>
        <v>19.863517060367453</v>
      </c>
    </row>
    <row r="415" spans="1:11" ht="25.5" x14ac:dyDescent="0.2">
      <c r="A415" s="99" t="s">
        <v>182</v>
      </c>
      <c r="B415" s="100" t="s">
        <v>17</v>
      </c>
      <c r="C415" s="100" t="s">
        <v>118</v>
      </c>
      <c r="D415" s="100" t="s">
        <v>108</v>
      </c>
      <c r="E415" s="100" t="s">
        <v>9</v>
      </c>
      <c r="F415" s="100" t="s">
        <v>166</v>
      </c>
      <c r="G415" s="100" t="s">
        <v>333</v>
      </c>
      <c r="H415" s="100" t="s">
        <v>173</v>
      </c>
      <c r="I415" s="101">
        <f>I416+I417</f>
        <v>4762.5</v>
      </c>
      <c r="J415" s="101">
        <f t="shared" ref="J415" si="170">J416+J417</f>
        <v>946</v>
      </c>
      <c r="K415" s="111">
        <f t="shared" si="153"/>
        <v>19.863517060367453</v>
      </c>
    </row>
    <row r="416" spans="1:11" ht="25.5" x14ac:dyDescent="0.2">
      <c r="A416" s="99" t="s">
        <v>212</v>
      </c>
      <c r="B416" s="100" t="s">
        <v>17</v>
      </c>
      <c r="C416" s="100" t="s">
        <v>118</v>
      </c>
      <c r="D416" s="100" t="s">
        <v>108</v>
      </c>
      <c r="E416" s="100" t="s">
        <v>9</v>
      </c>
      <c r="F416" s="100" t="s">
        <v>166</v>
      </c>
      <c r="G416" s="100" t="s">
        <v>333</v>
      </c>
      <c r="H416" s="100" t="s">
        <v>129</v>
      </c>
      <c r="I416" s="101">
        <f>'Приложение 2'!J522</f>
        <v>3095.6</v>
      </c>
      <c r="J416" s="101">
        <f>'Приложение 2'!K522</f>
        <v>577.5</v>
      </c>
      <c r="K416" s="111">
        <f t="shared" si="153"/>
        <v>18.655511047939012</v>
      </c>
    </row>
    <row r="417" spans="1:11" ht="25.5" customHeight="1" x14ac:dyDescent="0.2">
      <c r="A417" s="99" t="s">
        <v>285</v>
      </c>
      <c r="B417" s="100" t="s">
        <v>17</v>
      </c>
      <c r="C417" s="100" t="s">
        <v>118</v>
      </c>
      <c r="D417" s="100" t="s">
        <v>108</v>
      </c>
      <c r="E417" s="100" t="s">
        <v>9</v>
      </c>
      <c r="F417" s="100" t="s">
        <v>166</v>
      </c>
      <c r="G417" s="100" t="s">
        <v>333</v>
      </c>
      <c r="H417" s="100" t="s">
        <v>281</v>
      </c>
      <c r="I417" s="101">
        <f>'Приложение 2'!J523</f>
        <v>1666.9</v>
      </c>
      <c r="J417" s="101">
        <f>'Приложение 2'!K523</f>
        <v>368.5</v>
      </c>
      <c r="K417" s="111">
        <f t="shared" si="153"/>
        <v>22.106905033295337</v>
      </c>
    </row>
    <row r="418" spans="1:11" ht="25.5" x14ac:dyDescent="0.2">
      <c r="A418" s="102" t="s">
        <v>152</v>
      </c>
      <c r="B418" s="100" t="s">
        <v>17</v>
      </c>
      <c r="C418" s="100" t="s">
        <v>118</v>
      </c>
      <c r="D418" s="100" t="s">
        <v>148</v>
      </c>
      <c r="E418" s="100" t="s">
        <v>149</v>
      </c>
      <c r="F418" s="100"/>
      <c r="G418" s="100"/>
      <c r="H418" s="100"/>
      <c r="I418" s="101">
        <f>I419</f>
        <v>7123.2</v>
      </c>
      <c r="J418" s="101">
        <f t="shared" ref="J418" si="171">J419</f>
        <v>5233.7</v>
      </c>
      <c r="K418" s="111">
        <f t="shared" si="153"/>
        <v>73.4740004492363</v>
      </c>
    </row>
    <row r="419" spans="1:11" ht="38.25" x14ac:dyDescent="0.2">
      <c r="A419" s="102" t="s">
        <v>153</v>
      </c>
      <c r="B419" s="100" t="s">
        <v>17</v>
      </c>
      <c r="C419" s="100" t="s">
        <v>118</v>
      </c>
      <c r="D419" s="100" t="s">
        <v>148</v>
      </c>
      <c r="E419" s="100" t="s">
        <v>8</v>
      </c>
      <c r="F419" s="100"/>
      <c r="G419" s="100"/>
      <c r="H419" s="100"/>
      <c r="I419" s="101">
        <f>I423+I420</f>
        <v>7123.2</v>
      </c>
      <c r="J419" s="101">
        <f>J423+J420</f>
        <v>5233.7</v>
      </c>
      <c r="K419" s="111">
        <f t="shared" si="153"/>
        <v>73.4740004492363</v>
      </c>
    </row>
    <row r="420" spans="1:11" ht="125.25" customHeight="1" x14ac:dyDescent="0.2">
      <c r="A420" s="233" t="s">
        <v>521</v>
      </c>
      <c r="B420" s="234">
        <v>10</v>
      </c>
      <c r="C420" s="235" t="s">
        <v>118</v>
      </c>
      <c r="D420" s="236" t="s">
        <v>148</v>
      </c>
      <c r="E420" s="236" t="s">
        <v>8</v>
      </c>
      <c r="F420" s="236" t="s">
        <v>150</v>
      </c>
      <c r="G420" s="236" t="s">
        <v>522</v>
      </c>
      <c r="H420" s="237"/>
      <c r="I420" s="244">
        <f>I421</f>
        <v>104.8</v>
      </c>
      <c r="J420" s="244">
        <f>J421</f>
        <v>0</v>
      </c>
      <c r="K420" s="111">
        <f t="shared" si="153"/>
        <v>0</v>
      </c>
    </row>
    <row r="421" spans="1:11" ht="18.75" customHeight="1" x14ac:dyDescent="0.2">
      <c r="A421" s="229" t="s">
        <v>182</v>
      </c>
      <c r="B421" s="238">
        <v>10</v>
      </c>
      <c r="C421" s="239" t="s">
        <v>118</v>
      </c>
      <c r="D421" s="236" t="s">
        <v>148</v>
      </c>
      <c r="E421" s="236" t="s">
        <v>8</v>
      </c>
      <c r="F421" s="236" t="s">
        <v>150</v>
      </c>
      <c r="G421" s="236" t="s">
        <v>522</v>
      </c>
      <c r="H421" s="240">
        <v>300</v>
      </c>
      <c r="I421" s="244">
        <f>I422</f>
        <v>104.8</v>
      </c>
      <c r="J421" s="244">
        <f>J422</f>
        <v>0</v>
      </c>
      <c r="K421" s="111">
        <f t="shared" si="153"/>
        <v>0</v>
      </c>
    </row>
    <row r="422" spans="1:11" ht="25.5" x14ac:dyDescent="0.2">
      <c r="A422" s="241" t="s">
        <v>212</v>
      </c>
      <c r="B422" s="238">
        <v>10</v>
      </c>
      <c r="C422" s="239" t="s">
        <v>118</v>
      </c>
      <c r="D422" s="236" t="s">
        <v>148</v>
      </c>
      <c r="E422" s="236" t="s">
        <v>8</v>
      </c>
      <c r="F422" s="236" t="s">
        <v>150</v>
      </c>
      <c r="G422" s="236" t="s">
        <v>522</v>
      </c>
      <c r="H422" s="240">
        <v>310</v>
      </c>
      <c r="I422" s="243">
        <f>'Приложение 2'!J213</f>
        <v>104.8</v>
      </c>
      <c r="J422" s="243">
        <f>'Приложение 2'!K213</f>
        <v>0</v>
      </c>
      <c r="K422" s="111">
        <f t="shared" si="153"/>
        <v>0</v>
      </c>
    </row>
    <row r="423" spans="1:11" ht="80.25" customHeight="1" x14ac:dyDescent="0.2">
      <c r="A423" s="105" t="s">
        <v>145</v>
      </c>
      <c r="B423" s="100" t="s">
        <v>17</v>
      </c>
      <c r="C423" s="100" t="s">
        <v>118</v>
      </c>
      <c r="D423" s="100" t="s">
        <v>148</v>
      </c>
      <c r="E423" s="100" t="s">
        <v>8</v>
      </c>
      <c r="F423" s="100" t="s">
        <v>150</v>
      </c>
      <c r="G423" s="100" t="s">
        <v>561</v>
      </c>
      <c r="H423" s="103"/>
      <c r="I423" s="101">
        <f>I424</f>
        <v>7018.4</v>
      </c>
      <c r="J423" s="101">
        <f t="shared" ref="J423" si="172">J424</f>
        <v>5233.7</v>
      </c>
      <c r="K423" s="111">
        <f t="shared" si="153"/>
        <v>74.571127322466651</v>
      </c>
    </row>
    <row r="424" spans="1:11" ht="27" customHeight="1" x14ac:dyDescent="0.2">
      <c r="A424" s="99" t="s">
        <v>199</v>
      </c>
      <c r="B424" s="100" t="s">
        <v>17</v>
      </c>
      <c r="C424" s="100" t="s">
        <v>118</v>
      </c>
      <c r="D424" s="100" t="s">
        <v>148</v>
      </c>
      <c r="E424" s="100" t="s">
        <v>8</v>
      </c>
      <c r="F424" s="100" t="s">
        <v>150</v>
      </c>
      <c r="G424" s="100" t="s">
        <v>561</v>
      </c>
      <c r="H424" s="100" t="s">
        <v>197</v>
      </c>
      <c r="I424" s="101">
        <f>I425</f>
        <v>7018.4</v>
      </c>
      <c r="J424" s="101">
        <f t="shared" ref="J424" si="173">J425</f>
        <v>5233.7</v>
      </c>
      <c r="K424" s="111">
        <f t="shared" si="153"/>
        <v>74.571127322466651</v>
      </c>
    </row>
    <row r="425" spans="1:11" x14ac:dyDescent="0.2">
      <c r="A425" s="99" t="s">
        <v>200</v>
      </c>
      <c r="B425" s="100" t="s">
        <v>17</v>
      </c>
      <c r="C425" s="100" t="s">
        <v>118</v>
      </c>
      <c r="D425" s="100" t="s">
        <v>148</v>
      </c>
      <c r="E425" s="100" t="s">
        <v>8</v>
      </c>
      <c r="F425" s="100" t="s">
        <v>150</v>
      </c>
      <c r="G425" s="100" t="s">
        <v>561</v>
      </c>
      <c r="H425" s="100" t="s">
        <v>198</v>
      </c>
      <c r="I425" s="101">
        <f>'Приложение 2'!J216</f>
        <v>7018.4</v>
      </c>
      <c r="J425" s="101">
        <f>'Приложение 2'!K216</f>
        <v>5233.7</v>
      </c>
      <c r="K425" s="111">
        <f t="shared" si="153"/>
        <v>74.571127322466651</v>
      </c>
    </row>
    <row r="426" spans="1:11" x14ac:dyDescent="0.2">
      <c r="A426" s="102" t="s">
        <v>223</v>
      </c>
      <c r="B426" s="100" t="s">
        <v>18</v>
      </c>
      <c r="C426" s="100"/>
      <c r="D426" s="100"/>
      <c r="E426" s="100"/>
      <c r="F426" s="100"/>
      <c r="G426" s="100"/>
      <c r="H426" s="100"/>
      <c r="I426" s="101">
        <f>I427</f>
        <v>119.7</v>
      </c>
      <c r="J426" s="101">
        <f t="shared" ref="J426:J431" si="174">J427</f>
        <v>6</v>
      </c>
      <c r="K426" s="111">
        <f t="shared" si="153"/>
        <v>5.0125313283208017</v>
      </c>
    </row>
    <row r="427" spans="1:11" x14ac:dyDescent="0.2">
      <c r="A427" s="102" t="s">
        <v>224</v>
      </c>
      <c r="B427" s="100" t="s">
        <v>18</v>
      </c>
      <c r="C427" s="100" t="s">
        <v>105</v>
      </c>
      <c r="D427" s="100"/>
      <c r="E427" s="100"/>
      <c r="F427" s="100"/>
      <c r="G427" s="100"/>
      <c r="H427" s="100"/>
      <c r="I427" s="101">
        <f t="shared" ref="I427:I431" si="175">I428</f>
        <v>119.7</v>
      </c>
      <c r="J427" s="101">
        <f t="shared" si="174"/>
        <v>6</v>
      </c>
      <c r="K427" s="111">
        <f t="shared" si="153"/>
        <v>5.0125313283208017</v>
      </c>
    </row>
    <row r="428" spans="1:11" ht="51" customHeight="1" x14ac:dyDescent="0.2">
      <c r="A428" s="102" t="s">
        <v>226</v>
      </c>
      <c r="B428" s="100" t="s">
        <v>18</v>
      </c>
      <c r="C428" s="100" t="s">
        <v>105</v>
      </c>
      <c r="D428" s="100" t="s">
        <v>225</v>
      </c>
      <c r="E428" s="100" t="s">
        <v>149</v>
      </c>
      <c r="F428" s="100"/>
      <c r="G428" s="100"/>
      <c r="H428" s="100"/>
      <c r="I428" s="101">
        <f>I429</f>
        <v>119.7</v>
      </c>
      <c r="J428" s="101">
        <f>J429</f>
        <v>6</v>
      </c>
      <c r="K428" s="111">
        <f t="shared" si="153"/>
        <v>5.0125313283208017</v>
      </c>
    </row>
    <row r="429" spans="1:11" ht="24.75" customHeight="1" x14ac:dyDescent="0.2">
      <c r="A429" s="102" t="s">
        <v>227</v>
      </c>
      <c r="B429" s="100" t="s">
        <v>18</v>
      </c>
      <c r="C429" s="100" t="s">
        <v>105</v>
      </c>
      <c r="D429" s="100" t="s">
        <v>225</v>
      </c>
      <c r="E429" s="100" t="s">
        <v>149</v>
      </c>
      <c r="F429" s="100" t="s">
        <v>105</v>
      </c>
      <c r="G429" s="100"/>
      <c r="H429" s="100"/>
      <c r="I429" s="101">
        <f t="shared" si="175"/>
        <v>119.7</v>
      </c>
      <c r="J429" s="101">
        <f t="shared" si="174"/>
        <v>6</v>
      </c>
      <c r="K429" s="111">
        <f t="shared" si="153"/>
        <v>5.0125313283208017</v>
      </c>
    </row>
    <row r="430" spans="1:11" ht="25.5" x14ac:dyDescent="0.2">
      <c r="A430" s="105" t="s">
        <v>229</v>
      </c>
      <c r="B430" s="100" t="s">
        <v>18</v>
      </c>
      <c r="C430" s="100" t="s">
        <v>105</v>
      </c>
      <c r="D430" s="100" t="s">
        <v>225</v>
      </c>
      <c r="E430" s="100" t="s">
        <v>149</v>
      </c>
      <c r="F430" s="100" t="s">
        <v>105</v>
      </c>
      <c r="G430" s="100" t="s">
        <v>228</v>
      </c>
      <c r="H430" s="103"/>
      <c r="I430" s="101">
        <f t="shared" si="175"/>
        <v>119.7</v>
      </c>
      <c r="J430" s="101">
        <f t="shared" si="174"/>
        <v>6</v>
      </c>
      <c r="K430" s="111">
        <f t="shared" si="153"/>
        <v>5.0125313283208017</v>
      </c>
    </row>
    <row r="431" spans="1:11" ht="25.5" x14ac:dyDescent="0.2">
      <c r="A431" s="99" t="s">
        <v>126</v>
      </c>
      <c r="B431" s="100" t="s">
        <v>18</v>
      </c>
      <c r="C431" s="100" t="s">
        <v>105</v>
      </c>
      <c r="D431" s="100" t="s">
        <v>225</v>
      </c>
      <c r="E431" s="100" t="s">
        <v>149</v>
      </c>
      <c r="F431" s="100" t="s">
        <v>105</v>
      </c>
      <c r="G431" s="100" t="s">
        <v>228</v>
      </c>
      <c r="H431" s="100" t="s">
        <v>124</v>
      </c>
      <c r="I431" s="101">
        <f t="shared" si="175"/>
        <v>119.7</v>
      </c>
      <c r="J431" s="101">
        <f t="shared" si="174"/>
        <v>6</v>
      </c>
      <c r="K431" s="111">
        <f t="shared" si="153"/>
        <v>5.0125313283208017</v>
      </c>
    </row>
    <row r="432" spans="1:11" ht="38.25" x14ac:dyDescent="0.2">
      <c r="A432" s="99" t="s">
        <v>127</v>
      </c>
      <c r="B432" s="100" t="s">
        <v>18</v>
      </c>
      <c r="C432" s="100" t="s">
        <v>105</v>
      </c>
      <c r="D432" s="100" t="s">
        <v>225</v>
      </c>
      <c r="E432" s="100" t="s">
        <v>149</v>
      </c>
      <c r="F432" s="100" t="s">
        <v>105</v>
      </c>
      <c r="G432" s="100" t="s">
        <v>228</v>
      </c>
      <c r="H432" s="100" t="s">
        <v>125</v>
      </c>
      <c r="I432" s="101">
        <f>'Приложение 2'!J223</f>
        <v>119.7</v>
      </c>
      <c r="J432" s="101">
        <f>'Приложение 2'!K223</f>
        <v>6</v>
      </c>
      <c r="K432" s="111">
        <f t="shared" si="153"/>
        <v>5.0125313283208017</v>
      </c>
    </row>
    <row r="433" spans="1:21" x14ac:dyDescent="0.2">
      <c r="A433" s="102" t="s">
        <v>215</v>
      </c>
      <c r="B433" s="100" t="s">
        <v>20</v>
      </c>
      <c r="C433" s="100"/>
      <c r="D433" s="100"/>
      <c r="E433" s="100"/>
      <c r="F433" s="100"/>
      <c r="G433" s="100"/>
      <c r="H433" s="100"/>
      <c r="I433" s="101">
        <f>I434</f>
        <v>1800</v>
      </c>
      <c r="J433" s="101">
        <f t="shared" ref="J433:J438" si="176">J434</f>
        <v>400</v>
      </c>
      <c r="K433" s="111">
        <f t="shared" si="153"/>
        <v>22.222222222222221</v>
      </c>
    </row>
    <row r="434" spans="1:21" x14ac:dyDescent="0.2">
      <c r="A434" s="102" t="s">
        <v>216</v>
      </c>
      <c r="B434" s="100" t="s">
        <v>20</v>
      </c>
      <c r="C434" s="100" t="s">
        <v>108</v>
      </c>
      <c r="D434" s="100"/>
      <c r="E434" s="100"/>
      <c r="F434" s="100"/>
      <c r="G434" s="100"/>
      <c r="H434" s="100"/>
      <c r="I434" s="101">
        <f t="shared" ref="I434:I438" si="177">I435</f>
        <v>1800</v>
      </c>
      <c r="J434" s="101">
        <f t="shared" si="176"/>
        <v>400</v>
      </c>
      <c r="K434" s="111">
        <f t="shared" si="153"/>
        <v>22.222222222222221</v>
      </c>
    </row>
    <row r="435" spans="1:21" ht="25.5" x14ac:dyDescent="0.2">
      <c r="A435" s="102" t="s">
        <v>152</v>
      </c>
      <c r="B435" s="100" t="s">
        <v>20</v>
      </c>
      <c r="C435" s="100" t="s">
        <v>108</v>
      </c>
      <c r="D435" s="100" t="s">
        <v>148</v>
      </c>
      <c r="E435" s="100" t="s">
        <v>149</v>
      </c>
      <c r="F435" s="100"/>
      <c r="G435" s="100"/>
      <c r="H435" s="100"/>
      <c r="I435" s="101">
        <f t="shared" si="177"/>
        <v>1800</v>
      </c>
      <c r="J435" s="101">
        <f t="shared" si="176"/>
        <v>400</v>
      </c>
      <c r="K435" s="111">
        <f t="shared" si="153"/>
        <v>22.222222222222221</v>
      </c>
    </row>
    <row r="436" spans="1:21" ht="38.25" x14ac:dyDescent="0.2">
      <c r="A436" s="102" t="s">
        <v>153</v>
      </c>
      <c r="B436" s="100" t="s">
        <v>20</v>
      </c>
      <c r="C436" s="100" t="s">
        <v>108</v>
      </c>
      <c r="D436" s="100" t="s">
        <v>148</v>
      </c>
      <c r="E436" s="100" t="s">
        <v>8</v>
      </c>
      <c r="F436" s="100"/>
      <c r="G436" s="100"/>
      <c r="H436" s="100"/>
      <c r="I436" s="101">
        <f t="shared" si="177"/>
        <v>1800</v>
      </c>
      <c r="J436" s="101">
        <f t="shared" si="176"/>
        <v>400</v>
      </c>
      <c r="K436" s="111">
        <f t="shared" si="153"/>
        <v>22.222222222222221</v>
      </c>
    </row>
    <row r="437" spans="1:21" ht="28.5" customHeight="1" x14ac:dyDescent="0.2">
      <c r="A437" s="105" t="s">
        <v>218</v>
      </c>
      <c r="B437" s="100" t="s">
        <v>20</v>
      </c>
      <c r="C437" s="100" t="s">
        <v>108</v>
      </c>
      <c r="D437" s="100" t="s">
        <v>148</v>
      </c>
      <c r="E437" s="100" t="s">
        <v>8</v>
      </c>
      <c r="F437" s="100" t="s">
        <v>150</v>
      </c>
      <c r="G437" s="100" t="s">
        <v>217</v>
      </c>
      <c r="H437" s="103"/>
      <c r="I437" s="101">
        <f t="shared" si="177"/>
        <v>1800</v>
      </c>
      <c r="J437" s="101">
        <f t="shared" si="176"/>
        <v>400</v>
      </c>
      <c r="K437" s="111">
        <f t="shared" si="153"/>
        <v>22.222222222222221</v>
      </c>
    </row>
    <row r="438" spans="1:21" ht="38.25" x14ac:dyDescent="0.2">
      <c r="A438" s="99" t="s">
        <v>222</v>
      </c>
      <c r="B438" s="100" t="s">
        <v>20</v>
      </c>
      <c r="C438" s="100" t="s">
        <v>108</v>
      </c>
      <c r="D438" s="100" t="s">
        <v>148</v>
      </c>
      <c r="E438" s="100" t="s">
        <v>8</v>
      </c>
      <c r="F438" s="100" t="s">
        <v>150</v>
      </c>
      <c r="G438" s="100" t="s">
        <v>217</v>
      </c>
      <c r="H438" s="100" t="s">
        <v>219</v>
      </c>
      <c r="I438" s="101">
        <f t="shared" si="177"/>
        <v>1800</v>
      </c>
      <c r="J438" s="101">
        <f t="shared" si="176"/>
        <v>400</v>
      </c>
      <c r="K438" s="111">
        <f t="shared" si="153"/>
        <v>22.222222222222221</v>
      </c>
    </row>
    <row r="439" spans="1:21" ht="38.25" x14ac:dyDescent="0.2">
      <c r="A439" s="99" t="s">
        <v>221</v>
      </c>
      <c r="B439" s="100" t="s">
        <v>20</v>
      </c>
      <c r="C439" s="100" t="s">
        <v>108</v>
      </c>
      <c r="D439" s="100" t="s">
        <v>148</v>
      </c>
      <c r="E439" s="100" t="s">
        <v>8</v>
      </c>
      <c r="F439" s="100" t="s">
        <v>150</v>
      </c>
      <c r="G439" s="100" t="s">
        <v>217</v>
      </c>
      <c r="H439" s="100" t="s">
        <v>220</v>
      </c>
      <c r="I439" s="101">
        <f>'Приложение 2'!J230</f>
        <v>1800</v>
      </c>
      <c r="J439" s="101">
        <f>'Приложение 2'!K230</f>
        <v>400</v>
      </c>
      <c r="K439" s="111">
        <f t="shared" si="153"/>
        <v>22.222222222222221</v>
      </c>
    </row>
    <row r="440" spans="1:21" ht="25.5" x14ac:dyDescent="0.2">
      <c r="A440" s="102" t="s">
        <v>294</v>
      </c>
      <c r="B440" s="100" t="s">
        <v>160</v>
      </c>
      <c r="C440" s="100"/>
      <c r="D440" s="100"/>
      <c r="E440" s="100"/>
      <c r="F440" s="100"/>
      <c r="G440" s="100"/>
      <c r="H440" s="100"/>
      <c r="I440" s="101">
        <f>I441</f>
        <v>100</v>
      </c>
      <c r="J440" s="101">
        <f t="shared" ref="J440:J446" si="178">J441</f>
        <v>0</v>
      </c>
      <c r="K440" s="111">
        <f t="shared" si="153"/>
        <v>0</v>
      </c>
    </row>
    <row r="441" spans="1:21" ht="29.25" customHeight="1" x14ac:dyDescent="0.2">
      <c r="A441" s="102" t="s">
        <v>410</v>
      </c>
      <c r="B441" s="100" t="s">
        <v>160</v>
      </c>
      <c r="C441" s="100" t="s">
        <v>105</v>
      </c>
      <c r="D441" s="100"/>
      <c r="E441" s="100"/>
      <c r="F441" s="100"/>
      <c r="G441" s="100"/>
      <c r="H441" s="100"/>
      <c r="I441" s="101">
        <f t="shared" ref="I441:I446" si="179">I442</f>
        <v>100</v>
      </c>
      <c r="J441" s="101">
        <f t="shared" si="178"/>
        <v>0</v>
      </c>
      <c r="K441" s="111">
        <f t="shared" si="153"/>
        <v>0</v>
      </c>
    </row>
    <row r="442" spans="1:21" ht="54.75" customHeight="1" x14ac:dyDescent="0.2">
      <c r="A442" s="102" t="s">
        <v>233</v>
      </c>
      <c r="B442" s="100" t="s">
        <v>160</v>
      </c>
      <c r="C442" s="100" t="s">
        <v>105</v>
      </c>
      <c r="D442" s="100" t="s">
        <v>232</v>
      </c>
      <c r="E442" s="100" t="s">
        <v>149</v>
      </c>
      <c r="F442" s="100"/>
      <c r="G442" s="100"/>
      <c r="H442" s="100"/>
      <c r="I442" s="101">
        <f t="shared" si="179"/>
        <v>100</v>
      </c>
      <c r="J442" s="101">
        <f t="shared" si="178"/>
        <v>0</v>
      </c>
      <c r="K442" s="111">
        <f t="shared" si="153"/>
        <v>0</v>
      </c>
    </row>
    <row r="443" spans="1:21" ht="22.5" customHeight="1" x14ac:dyDescent="0.2">
      <c r="A443" s="102" t="s">
        <v>291</v>
      </c>
      <c r="B443" s="100" t="s">
        <v>160</v>
      </c>
      <c r="C443" s="100" t="s">
        <v>105</v>
      </c>
      <c r="D443" s="100" t="s">
        <v>232</v>
      </c>
      <c r="E443" s="100" t="s">
        <v>9</v>
      </c>
      <c r="F443" s="100"/>
      <c r="G443" s="100"/>
      <c r="H443" s="100"/>
      <c r="I443" s="101">
        <f t="shared" si="179"/>
        <v>100</v>
      </c>
      <c r="J443" s="101">
        <f t="shared" si="178"/>
        <v>0</v>
      </c>
      <c r="K443" s="111">
        <f t="shared" si="153"/>
        <v>0</v>
      </c>
    </row>
    <row r="444" spans="1:21" ht="40.5" customHeight="1" x14ac:dyDescent="0.2">
      <c r="A444" s="105" t="s">
        <v>292</v>
      </c>
      <c r="B444" s="100" t="s">
        <v>160</v>
      </c>
      <c r="C444" s="100" t="s">
        <v>105</v>
      </c>
      <c r="D444" s="100" t="s">
        <v>232</v>
      </c>
      <c r="E444" s="100" t="s">
        <v>9</v>
      </c>
      <c r="F444" s="100" t="s">
        <v>108</v>
      </c>
      <c r="G444" s="100"/>
      <c r="H444" s="100"/>
      <c r="I444" s="101">
        <f t="shared" si="179"/>
        <v>100</v>
      </c>
      <c r="J444" s="101">
        <f t="shared" si="178"/>
        <v>0</v>
      </c>
      <c r="K444" s="111">
        <f t="shared" si="153"/>
        <v>0</v>
      </c>
    </row>
    <row r="445" spans="1:21" ht="13.5" customHeight="1" x14ac:dyDescent="0.2">
      <c r="A445" s="105" t="s">
        <v>293</v>
      </c>
      <c r="B445" s="100" t="s">
        <v>160</v>
      </c>
      <c r="C445" s="100" t="s">
        <v>105</v>
      </c>
      <c r="D445" s="100" t="s">
        <v>232</v>
      </c>
      <c r="E445" s="100" t="s">
        <v>9</v>
      </c>
      <c r="F445" s="100" t="s">
        <v>108</v>
      </c>
      <c r="G445" s="100" t="s">
        <v>288</v>
      </c>
      <c r="H445" s="100"/>
      <c r="I445" s="101">
        <f t="shared" si="179"/>
        <v>100</v>
      </c>
      <c r="J445" s="101">
        <f t="shared" si="178"/>
        <v>0</v>
      </c>
      <c r="K445" s="111">
        <f t="shared" si="153"/>
        <v>0</v>
      </c>
    </row>
    <row r="446" spans="1:21" ht="25.5" x14ac:dyDescent="0.2">
      <c r="A446" s="99" t="s">
        <v>294</v>
      </c>
      <c r="B446" s="100" t="s">
        <v>160</v>
      </c>
      <c r="C446" s="100" t="s">
        <v>105</v>
      </c>
      <c r="D446" s="100" t="s">
        <v>232</v>
      </c>
      <c r="E446" s="100" t="s">
        <v>9</v>
      </c>
      <c r="F446" s="100" t="s">
        <v>108</v>
      </c>
      <c r="G446" s="100" t="s">
        <v>288</v>
      </c>
      <c r="H446" s="100" t="s">
        <v>289</v>
      </c>
      <c r="I446" s="101">
        <f t="shared" si="179"/>
        <v>100</v>
      </c>
      <c r="J446" s="101">
        <f t="shared" si="178"/>
        <v>0</v>
      </c>
      <c r="K446" s="111">
        <f t="shared" si="153"/>
        <v>0</v>
      </c>
    </row>
    <row r="447" spans="1:21" x14ac:dyDescent="0.2">
      <c r="A447" s="99" t="s">
        <v>295</v>
      </c>
      <c r="B447" s="100" t="s">
        <v>160</v>
      </c>
      <c r="C447" s="100" t="s">
        <v>105</v>
      </c>
      <c r="D447" s="100" t="s">
        <v>232</v>
      </c>
      <c r="E447" s="100" t="s">
        <v>9</v>
      </c>
      <c r="F447" s="100" t="s">
        <v>108</v>
      </c>
      <c r="G447" s="100" t="s">
        <v>288</v>
      </c>
      <c r="H447" s="100" t="s">
        <v>290</v>
      </c>
      <c r="I447" s="101">
        <f>'Приложение 2'!J404</f>
        <v>100</v>
      </c>
      <c r="J447" s="101">
        <f>'Приложение 2'!K404</f>
        <v>0</v>
      </c>
      <c r="K447" s="111">
        <f t="shared" si="153"/>
        <v>0</v>
      </c>
      <c r="L447" s="191"/>
      <c r="M447" s="192"/>
      <c r="N447" s="192"/>
      <c r="O447" s="192"/>
      <c r="P447" s="192"/>
      <c r="Q447" s="192"/>
      <c r="R447" s="192"/>
      <c r="S447" s="192"/>
      <c r="T447" s="192"/>
      <c r="U447" s="192"/>
    </row>
    <row r="448" spans="1:21" ht="34.5" customHeight="1" x14ac:dyDescent="0.2">
      <c r="A448" s="102" t="s">
        <v>297</v>
      </c>
      <c r="B448" s="100" t="s">
        <v>296</v>
      </c>
      <c r="C448" s="100"/>
      <c r="D448" s="100"/>
      <c r="E448" s="100"/>
      <c r="F448" s="100"/>
      <c r="G448" s="100"/>
      <c r="H448" s="100"/>
      <c r="I448" s="101">
        <f>I449+I456</f>
        <v>3781</v>
      </c>
      <c r="J448" s="101">
        <f>J449+J456</f>
        <v>3700</v>
      </c>
      <c r="K448" s="111">
        <f t="shared" si="153"/>
        <v>97.857709600634763</v>
      </c>
      <c r="L448" s="191"/>
      <c r="M448" s="192"/>
      <c r="N448" s="192"/>
      <c r="O448" s="192"/>
      <c r="P448" s="192"/>
      <c r="Q448" s="192"/>
      <c r="R448" s="192"/>
      <c r="S448" s="192"/>
      <c r="T448" s="192"/>
      <c r="U448" s="192"/>
    </row>
    <row r="449" spans="1:21" ht="38.25" x14ac:dyDescent="0.2">
      <c r="A449" s="102" t="s">
        <v>298</v>
      </c>
      <c r="B449" s="100" t="s">
        <v>296</v>
      </c>
      <c r="C449" s="100" t="s">
        <v>105</v>
      </c>
      <c r="D449" s="100"/>
      <c r="E449" s="100"/>
      <c r="F449" s="100"/>
      <c r="G449" s="100"/>
      <c r="H449" s="100"/>
      <c r="I449" s="101">
        <f>I450</f>
        <v>81</v>
      </c>
      <c r="J449" s="101">
        <f t="shared" ref="J449:J451" si="180">J450</f>
        <v>0</v>
      </c>
      <c r="K449" s="111">
        <f t="shared" si="153"/>
        <v>0</v>
      </c>
      <c r="L449" s="193"/>
      <c r="M449" s="194"/>
      <c r="N449" s="195"/>
      <c r="O449" s="196"/>
      <c r="P449" s="197"/>
      <c r="Q449" s="197"/>
      <c r="R449" s="197"/>
      <c r="S449" s="197"/>
      <c r="T449" s="197"/>
      <c r="U449" s="192"/>
    </row>
    <row r="450" spans="1:21" ht="53.25" customHeight="1" x14ac:dyDescent="0.2">
      <c r="A450" s="102" t="s">
        <v>233</v>
      </c>
      <c r="B450" s="100" t="s">
        <v>296</v>
      </c>
      <c r="C450" s="100" t="s">
        <v>105</v>
      </c>
      <c r="D450" s="100" t="s">
        <v>232</v>
      </c>
      <c r="E450" s="100" t="s">
        <v>149</v>
      </c>
      <c r="F450" s="100"/>
      <c r="G450" s="100"/>
      <c r="H450" s="100"/>
      <c r="I450" s="101">
        <f t="shared" ref="I450:I451" si="181">I451</f>
        <v>81</v>
      </c>
      <c r="J450" s="101">
        <f t="shared" si="180"/>
        <v>0</v>
      </c>
      <c r="K450" s="111">
        <f t="shared" si="153"/>
        <v>0</v>
      </c>
      <c r="L450" s="198"/>
      <c r="M450" s="194"/>
      <c r="N450" s="195"/>
      <c r="O450" s="196"/>
      <c r="P450" s="197"/>
      <c r="Q450" s="197"/>
      <c r="R450" s="197"/>
      <c r="S450" s="197"/>
      <c r="T450" s="197"/>
      <c r="U450" s="192"/>
    </row>
    <row r="451" spans="1:21" ht="25.5" customHeight="1" x14ac:dyDescent="0.2">
      <c r="A451" s="102" t="s">
        <v>291</v>
      </c>
      <c r="B451" s="100" t="s">
        <v>296</v>
      </c>
      <c r="C451" s="100" t="s">
        <v>105</v>
      </c>
      <c r="D451" s="100" t="s">
        <v>232</v>
      </c>
      <c r="E451" s="100" t="s">
        <v>10</v>
      </c>
      <c r="F451" s="100"/>
      <c r="G451" s="100"/>
      <c r="H451" s="100"/>
      <c r="I451" s="101">
        <f t="shared" si="181"/>
        <v>81</v>
      </c>
      <c r="J451" s="101">
        <f t="shared" si="180"/>
        <v>0</v>
      </c>
      <c r="K451" s="111">
        <f t="shared" si="153"/>
        <v>0</v>
      </c>
      <c r="L451" s="198"/>
      <c r="M451" s="194"/>
      <c r="N451" s="195"/>
      <c r="O451" s="196"/>
      <c r="P451" s="197"/>
      <c r="Q451" s="197"/>
      <c r="R451" s="197"/>
      <c r="S451" s="197"/>
      <c r="T451" s="197"/>
      <c r="U451" s="192"/>
    </row>
    <row r="452" spans="1:21" ht="39.75" customHeight="1" x14ac:dyDescent="0.2">
      <c r="A452" s="105" t="s">
        <v>301</v>
      </c>
      <c r="B452" s="100" t="s">
        <v>296</v>
      </c>
      <c r="C452" s="100" t="s">
        <v>105</v>
      </c>
      <c r="D452" s="100" t="s">
        <v>232</v>
      </c>
      <c r="E452" s="100" t="s">
        <v>10</v>
      </c>
      <c r="F452" s="100" t="s">
        <v>105</v>
      </c>
      <c r="G452" s="100"/>
      <c r="H452" s="100"/>
      <c r="I452" s="101">
        <f>I453</f>
        <v>81</v>
      </c>
      <c r="J452" s="101">
        <f t="shared" ref="J452:J454" si="182">J453</f>
        <v>0</v>
      </c>
      <c r="K452" s="111">
        <f t="shared" si="153"/>
        <v>0</v>
      </c>
      <c r="L452" s="198"/>
      <c r="M452" s="194"/>
      <c r="N452" s="195"/>
      <c r="O452" s="196"/>
      <c r="P452" s="197"/>
      <c r="Q452" s="197"/>
      <c r="R452" s="197"/>
      <c r="S452" s="197"/>
      <c r="T452" s="197"/>
      <c r="U452" s="192"/>
    </row>
    <row r="453" spans="1:21" ht="25.5" x14ac:dyDescent="0.2">
      <c r="A453" s="105" t="s">
        <v>302</v>
      </c>
      <c r="B453" s="100" t="s">
        <v>296</v>
      </c>
      <c r="C453" s="100" t="s">
        <v>105</v>
      </c>
      <c r="D453" s="100" t="s">
        <v>232</v>
      </c>
      <c r="E453" s="100" t="s">
        <v>10</v>
      </c>
      <c r="F453" s="100" t="s">
        <v>105</v>
      </c>
      <c r="G453" s="100" t="s">
        <v>299</v>
      </c>
      <c r="H453" s="100"/>
      <c r="I453" s="101">
        <f t="shared" ref="I453:I454" si="183">I454</f>
        <v>81</v>
      </c>
      <c r="J453" s="101">
        <f t="shared" si="182"/>
        <v>0</v>
      </c>
      <c r="K453" s="111">
        <f t="shared" ref="K453:K462" si="184">J453/I453*100</f>
        <v>0</v>
      </c>
      <c r="L453" s="199"/>
      <c r="M453" s="194"/>
      <c r="N453" s="195"/>
      <c r="O453" s="196"/>
      <c r="P453" s="197"/>
      <c r="Q453" s="197"/>
      <c r="R453" s="197"/>
      <c r="S453" s="197"/>
      <c r="T453" s="197"/>
      <c r="U453" s="192"/>
    </row>
    <row r="454" spans="1:21" ht="12.75" x14ac:dyDescent="0.2">
      <c r="A454" s="99" t="s">
        <v>254</v>
      </c>
      <c r="B454" s="100" t="s">
        <v>296</v>
      </c>
      <c r="C454" s="100" t="s">
        <v>105</v>
      </c>
      <c r="D454" s="100" t="s">
        <v>232</v>
      </c>
      <c r="E454" s="100" t="s">
        <v>10</v>
      </c>
      <c r="F454" s="100" t="s">
        <v>105</v>
      </c>
      <c r="G454" s="100" t="s">
        <v>299</v>
      </c>
      <c r="H454" s="100" t="s">
        <v>251</v>
      </c>
      <c r="I454" s="101">
        <f t="shared" si="183"/>
        <v>81</v>
      </c>
      <c r="J454" s="101">
        <f t="shared" si="182"/>
        <v>0</v>
      </c>
      <c r="K454" s="111">
        <f t="shared" si="184"/>
        <v>0</v>
      </c>
      <c r="L454" s="193"/>
      <c r="M454" s="194"/>
      <c r="N454" s="195"/>
      <c r="O454" s="196"/>
      <c r="P454" s="197"/>
      <c r="Q454" s="197"/>
      <c r="R454" s="197"/>
      <c r="S454" s="197"/>
      <c r="T454" s="197"/>
      <c r="U454" s="192"/>
    </row>
    <row r="455" spans="1:21" ht="12.75" x14ac:dyDescent="0.2">
      <c r="A455" s="99" t="s">
        <v>303</v>
      </c>
      <c r="B455" s="100" t="s">
        <v>296</v>
      </c>
      <c r="C455" s="100" t="s">
        <v>105</v>
      </c>
      <c r="D455" s="100" t="s">
        <v>232</v>
      </c>
      <c r="E455" s="100" t="s">
        <v>10</v>
      </c>
      <c r="F455" s="100" t="s">
        <v>105</v>
      </c>
      <c r="G455" s="100" t="s">
        <v>299</v>
      </c>
      <c r="H455" s="100" t="s">
        <v>300</v>
      </c>
      <c r="I455" s="101">
        <f>'Приложение 2'!J412</f>
        <v>81</v>
      </c>
      <c r="J455" s="101">
        <f>'Приложение 2'!K412</f>
        <v>0</v>
      </c>
      <c r="K455" s="111">
        <f t="shared" si="184"/>
        <v>0</v>
      </c>
      <c r="L455" s="193"/>
      <c r="M455" s="194"/>
      <c r="N455" s="195"/>
      <c r="O455" s="196"/>
      <c r="P455" s="197"/>
      <c r="Q455" s="197"/>
      <c r="R455" s="197"/>
      <c r="S455" s="197"/>
      <c r="T455" s="197"/>
      <c r="U455" s="192"/>
    </row>
    <row r="456" spans="1:21" ht="25.5" x14ac:dyDescent="0.2">
      <c r="A456" s="187" t="s">
        <v>420</v>
      </c>
      <c r="B456" s="190">
        <v>14</v>
      </c>
      <c r="C456" s="185" t="s">
        <v>166</v>
      </c>
      <c r="D456" s="186"/>
      <c r="E456" s="186"/>
      <c r="F456" s="186"/>
      <c r="G456" s="186"/>
      <c r="H456" s="186"/>
      <c r="I456" s="200">
        <f>I457</f>
        <v>3700</v>
      </c>
      <c r="J456" s="200">
        <f t="shared" ref="J456:J461" si="185">J457</f>
        <v>3700</v>
      </c>
      <c r="K456" s="111">
        <f t="shared" si="184"/>
        <v>100</v>
      </c>
      <c r="L456" s="191"/>
      <c r="M456" s="192"/>
      <c r="N456" s="192"/>
      <c r="O456" s="192"/>
      <c r="P456" s="192"/>
      <c r="Q456" s="192"/>
      <c r="R456" s="192"/>
      <c r="S456" s="192"/>
      <c r="T456" s="192"/>
      <c r="U456" s="192"/>
    </row>
    <row r="457" spans="1:21" ht="51" x14ac:dyDescent="0.2">
      <c r="A457" s="189" t="s">
        <v>233</v>
      </c>
      <c r="B457" s="190">
        <v>14</v>
      </c>
      <c r="C457" s="185" t="s">
        <v>166</v>
      </c>
      <c r="D457" s="186" t="s">
        <v>232</v>
      </c>
      <c r="E457" s="186" t="s">
        <v>149</v>
      </c>
      <c r="F457" s="186"/>
      <c r="G457" s="186"/>
      <c r="H457" s="186"/>
      <c r="I457" s="200">
        <f t="shared" ref="I457:I461" si="186">I458</f>
        <v>3700</v>
      </c>
      <c r="J457" s="200">
        <f t="shared" si="185"/>
        <v>3700</v>
      </c>
      <c r="K457" s="111">
        <f t="shared" si="184"/>
        <v>100</v>
      </c>
      <c r="L457" s="191"/>
      <c r="M457" s="192"/>
      <c r="N457" s="192"/>
      <c r="O457" s="192"/>
      <c r="P457" s="192"/>
      <c r="Q457" s="192"/>
      <c r="R457" s="192"/>
      <c r="S457" s="192"/>
      <c r="T457" s="192"/>
      <c r="U457" s="192"/>
    </row>
    <row r="458" spans="1:21" ht="25.5" x14ac:dyDescent="0.2">
      <c r="A458" s="189" t="s">
        <v>337</v>
      </c>
      <c r="B458" s="190">
        <v>14</v>
      </c>
      <c r="C458" s="185" t="s">
        <v>166</v>
      </c>
      <c r="D458" s="186" t="s">
        <v>232</v>
      </c>
      <c r="E458" s="186" t="s">
        <v>10</v>
      </c>
      <c r="F458" s="186"/>
      <c r="G458" s="186"/>
      <c r="H458" s="186"/>
      <c r="I458" s="200">
        <f t="shared" si="186"/>
        <v>3700</v>
      </c>
      <c r="J458" s="200">
        <f t="shared" si="185"/>
        <v>3700</v>
      </c>
      <c r="K458" s="111">
        <f t="shared" si="184"/>
        <v>100</v>
      </c>
    </row>
    <row r="459" spans="1:21" ht="51" x14ac:dyDescent="0.2">
      <c r="A459" s="189" t="s">
        <v>425</v>
      </c>
      <c r="B459" s="190">
        <v>14</v>
      </c>
      <c r="C459" s="185" t="s">
        <v>166</v>
      </c>
      <c r="D459" s="186" t="s">
        <v>232</v>
      </c>
      <c r="E459" s="186" t="s">
        <v>10</v>
      </c>
      <c r="F459" s="186" t="s">
        <v>108</v>
      </c>
      <c r="G459" s="186"/>
      <c r="H459" s="186"/>
      <c r="I459" s="200">
        <f t="shared" si="186"/>
        <v>3700</v>
      </c>
      <c r="J459" s="200">
        <f t="shared" si="185"/>
        <v>3700</v>
      </c>
      <c r="K459" s="111">
        <f t="shared" si="184"/>
        <v>100</v>
      </c>
    </row>
    <row r="460" spans="1:21" ht="51" x14ac:dyDescent="0.2">
      <c r="A460" s="188" t="s">
        <v>421</v>
      </c>
      <c r="B460" s="190">
        <v>14</v>
      </c>
      <c r="C460" s="185" t="s">
        <v>166</v>
      </c>
      <c r="D460" s="186" t="s">
        <v>232</v>
      </c>
      <c r="E460" s="186" t="s">
        <v>10</v>
      </c>
      <c r="F460" s="186" t="s">
        <v>108</v>
      </c>
      <c r="G460" s="186" t="s">
        <v>422</v>
      </c>
      <c r="H460" s="186"/>
      <c r="I460" s="200">
        <f t="shared" si="186"/>
        <v>3700</v>
      </c>
      <c r="J460" s="200">
        <f t="shared" si="185"/>
        <v>3700</v>
      </c>
      <c r="K460" s="111">
        <f t="shared" si="184"/>
        <v>100</v>
      </c>
    </row>
    <row r="461" spans="1:21" x14ac:dyDescent="0.2">
      <c r="A461" s="187" t="s">
        <v>254</v>
      </c>
      <c r="B461" s="190">
        <v>14</v>
      </c>
      <c r="C461" s="185" t="s">
        <v>166</v>
      </c>
      <c r="D461" s="186" t="s">
        <v>232</v>
      </c>
      <c r="E461" s="186" t="s">
        <v>10</v>
      </c>
      <c r="F461" s="186" t="s">
        <v>108</v>
      </c>
      <c r="G461" s="186" t="s">
        <v>422</v>
      </c>
      <c r="H461" s="186" t="s">
        <v>251</v>
      </c>
      <c r="I461" s="200">
        <f t="shared" si="186"/>
        <v>3700</v>
      </c>
      <c r="J461" s="200">
        <f t="shared" si="185"/>
        <v>3700</v>
      </c>
      <c r="K461" s="111">
        <f t="shared" si="184"/>
        <v>100</v>
      </c>
    </row>
    <row r="462" spans="1:21" x14ac:dyDescent="0.2">
      <c r="A462" s="187" t="s">
        <v>423</v>
      </c>
      <c r="B462" s="190">
        <v>14</v>
      </c>
      <c r="C462" s="185" t="s">
        <v>166</v>
      </c>
      <c r="D462" s="186" t="s">
        <v>232</v>
      </c>
      <c r="E462" s="186" t="s">
        <v>10</v>
      </c>
      <c r="F462" s="186" t="s">
        <v>108</v>
      </c>
      <c r="G462" s="186" t="s">
        <v>422</v>
      </c>
      <c r="H462" s="186" t="s">
        <v>424</v>
      </c>
      <c r="I462" s="200">
        <f>'Приложение 2'!J419</f>
        <v>3700</v>
      </c>
      <c r="J462" s="200">
        <f>'Приложение 2'!K419</f>
        <v>3700</v>
      </c>
      <c r="K462" s="111">
        <f t="shared" si="184"/>
        <v>100</v>
      </c>
    </row>
  </sheetData>
  <autoFilter ref="A7:L462"/>
  <mergeCells count="10">
    <mergeCell ref="H1:K1"/>
    <mergeCell ref="A3:K3"/>
    <mergeCell ref="H4:K4"/>
    <mergeCell ref="A5:A6"/>
    <mergeCell ref="B5:B6"/>
    <mergeCell ref="C5:C6"/>
    <mergeCell ref="D5:G6"/>
    <mergeCell ref="H5:H6"/>
    <mergeCell ref="I5:K5"/>
    <mergeCell ref="H2:K2"/>
  </mergeCells>
  <conditionalFormatting sqref="L451">
    <cfRule type="expression" dxfId="363" priority="364" stopIfTrue="1">
      <formula>$D451=""</formula>
    </cfRule>
    <cfRule type="expression" dxfId="362" priority="365" stopIfTrue="1">
      <formula>#REF!&lt;&gt;""</formula>
    </cfRule>
    <cfRule type="expression" dxfId="361" priority="366" stopIfTrue="1">
      <formula>AND(#REF!="",$D451&lt;&gt;"")</formula>
    </cfRule>
  </conditionalFormatting>
  <conditionalFormatting sqref="M450:T451 L449:T449 L453:T455">
    <cfRule type="expression" dxfId="360" priority="406" stopIfTrue="1">
      <formula>#REF!=""</formula>
    </cfRule>
    <cfRule type="expression" dxfId="359" priority="407" stopIfTrue="1">
      <formula>$K449&lt;&gt;""</formula>
    </cfRule>
    <cfRule type="expression" dxfId="358" priority="408" stopIfTrue="1">
      <formula>AND($I449="",#REF!&lt;&gt;"")</formula>
    </cfRule>
  </conditionalFormatting>
  <conditionalFormatting sqref="M449:T451 M453:T455">
    <cfRule type="expression" dxfId="357" priority="403" stopIfTrue="1">
      <formula>#REF!=""</formula>
    </cfRule>
    <cfRule type="expression" dxfId="356" priority="404" stopIfTrue="1">
      <formula>$K449&lt;&gt;""</formula>
    </cfRule>
    <cfRule type="expression" dxfId="355" priority="405" stopIfTrue="1">
      <formula>AND($I449="",#REF!&lt;&gt;"")</formula>
    </cfRule>
  </conditionalFormatting>
  <conditionalFormatting sqref="L453">
    <cfRule type="expression" dxfId="354" priority="400" stopIfTrue="1">
      <formula>$D453=""</formula>
    </cfRule>
    <cfRule type="expression" dxfId="353" priority="401" stopIfTrue="1">
      <formula>#REF!&lt;&gt;""</formula>
    </cfRule>
    <cfRule type="expression" dxfId="352" priority="402" stopIfTrue="1">
      <formula>AND(#REF!="",$D453&lt;&gt;"")</formula>
    </cfRule>
  </conditionalFormatting>
  <conditionalFormatting sqref="L453">
    <cfRule type="expression" dxfId="351" priority="397" stopIfTrue="1">
      <formula>$D453=""</formula>
    </cfRule>
    <cfRule type="expression" dxfId="350" priority="398" stopIfTrue="1">
      <formula>#REF!&lt;&gt;""</formula>
    </cfRule>
    <cfRule type="expression" dxfId="349" priority="399" stopIfTrue="1">
      <formula>AND(#REF!="",$D453&lt;&gt;"")</formula>
    </cfRule>
  </conditionalFormatting>
  <conditionalFormatting sqref="L453">
    <cfRule type="expression" dxfId="348" priority="394" stopIfTrue="1">
      <formula>#REF!=""</formula>
    </cfRule>
    <cfRule type="expression" dxfId="347" priority="395" stopIfTrue="1">
      <formula>$K453&lt;&gt;""</formula>
    </cfRule>
    <cfRule type="expression" dxfId="346" priority="396" stopIfTrue="1">
      <formula>AND($I453="",#REF!&lt;&gt;"")</formula>
    </cfRule>
  </conditionalFormatting>
  <conditionalFormatting sqref="L449">
    <cfRule type="expression" dxfId="345" priority="391" stopIfTrue="1">
      <formula>#REF!=""</formula>
    </cfRule>
    <cfRule type="expression" dxfId="344" priority="392" stopIfTrue="1">
      <formula>$K449&lt;&gt;""</formula>
    </cfRule>
    <cfRule type="expression" dxfId="343" priority="393" stopIfTrue="1">
      <formula>AND($I449="",#REF!&lt;&gt;"")</formula>
    </cfRule>
  </conditionalFormatting>
  <conditionalFormatting sqref="L449">
    <cfRule type="expression" dxfId="342" priority="388" stopIfTrue="1">
      <formula>#REF!=""</formula>
    </cfRule>
    <cfRule type="expression" dxfId="341" priority="389" stopIfTrue="1">
      <formula>$K449&lt;&gt;""</formula>
    </cfRule>
    <cfRule type="expression" dxfId="340" priority="390" stopIfTrue="1">
      <formula>AND($I449="",#REF!&lt;&gt;"")</formula>
    </cfRule>
  </conditionalFormatting>
  <conditionalFormatting sqref="M452:T452">
    <cfRule type="expression" dxfId="339" priority="385" stopIfTrue="1">
      <formula>#REF!=""</formula>
    </cfRule>
    <cfRule type="expression" dxfId="338" priority="386" stopIfTrue="1">
      <formula>$K452&lt;&gt;""</formula>
    </cfRule>
    <cfRule type="expression" dxfId="337" priority="387" stopIfTrue="1">
      <formula>AND($I452="",#REF!&lt;&gt;"")</formula>
    </cfRule>
  </conditionalFormatting>
  <conditionalFormatting sqref="M452:T452">
    <cfRule type="expression" dxfId="336" priority="382" stopIfTrue="1">
      <formula>#REF!=""</formula>
    </cfRule>
    <cfRule type="expression" dxfId="335" priority="383" stopIfTrue="1">
      <formula>$K452&lt;&gt;""</formula>
    </cfRule>
    <cfRule type="expression" dxfId="334" priority="384" stopIfTrue="1">
      <formula>AND($I452="",#REF!&lt;&gt;"")</formula>
    </cfRule>
  </conditionalFormatting>
  <conditionalFormatting sqref="L450">
    <cfRule type="expression" dxfId="333" priority="367" stopIfTrue="1">
      <formula>$D450=""</formula>
    </cfRule>
    <cfRule type="expression" dxfId="332" priority="368" stopIfTrue="1">
      <formula>#REF!&lt;&gt;""</formula>
    </cfRule>
    <cfRule type="expression" dxfId="331" priority="369" stopIfTrue="1">
      <formula>AND(#REF!="",$D450&lt;&gt;"")</formula>
    </cfRule>
  </conditionalFormatting>
  <conditionalFormatting sqref="L450:L451">
    <cfRule type="expression" dxfId="330" priority="379" stopIfTrue="1">
      <formula>#REF!=""</formula>
    </cfRule>
    <cfRule type="expression" dxfId="329" priority="380" stopIfTrue="1">
      <formula>$K450&lt;&gt;""</formula>
    </cfRule>
    <cfRule type="expression" dxfId="328" priority="381" stopIfTrue="1">
      <formula>AND($I450="",#REF!&lt;&gt;"")</formula>
    </cfRule>
  </conditionalFormatting>
  <conditionalFormatting sqref="L450:L451">
    <cfRule type="expression" dxfId="327" priority="376" stopIfTrue="1">
      <formula>#REF!=""</formula>
    </cfRule>
    <cfRule type="expression" dxfId="326" priority="377" stopIfTrue="1">
      <formula>$K450&lt;&gt;""</formula>
    </cfRule>
    <cfRule type="expression" dxfId="325" priority="378" stopIfTrue="1">
      <formula>AND($I450="",#REF!&lt;&gt;"")</formula>
    </cfRule>
  </conditionalFormatting>
  <conditionalFormatting sqref="L450:L451">
    <cfRule type="expression" dxfId="324" priority="373" stopIfTrue="1">
      <formula>#REF!=""</formula>
    </cfRule>
    <cfRule type="expression" dxfId="323" priority="374" stopIfTrue="1">
      <formula>$K450&lt;&gt;""</formula>
    </cfRule>
    <cfRule type="expression" dxfId="322" priority="375" stopIfTrue="1">
      <formula>AND($I450="",#REF!&lt;&gt;"")</formula>
    </cfRule>
  </conditionalFormatting>
  <conditionalFormatting sqref="L452">
    <cfRule type="expression" dxfId="321" priority="370" stopIfTrue="1">
      <formula>#REF!=""</formula>
    </cfRule>
    <cfRule type="expression" dxfId="320" priority="371" stopIfTrue="1">
      <formula>$K452&lt;&gt;""</formula>
    </cfRule>
    <cfRule type="expression" dxfId="319" priority="372" stopIfTrue="1">
      <formula>AND($I452="",#REF!&lt;&gt;"")</formula>
    </cfRule>
  </conditionalFormatting>
  <conditionalFormatting sqref="A458">
    <cfRule type="expression" dxfId="318" priority="319" stopIfTrue="1">
      <formula>$D458=""</formula>
    </cfRule>
    <cfRule type="expression" dxfId="317" priority="320" stopIfTrue="1">
      <formula>#REF!&lt;&gt;""</formula>
    </cfRule>
    <cfRule type="expression" dxfId="316" priority="321" stopIfTrue="1">
      <formula>AND(#REF!="",$D458&lt;&gt;"")</formula>
    </cfRule>
  </conditionalFormatting>
  <conditionalFormatting sqref="B456:H458 A462:J462 A460:H461 A456:J456 I457:J461">
    <cfRule type="expression" dxfId="315" priority="361" stopIfTrue="1">
      <formula>#REF!=""</formula>
    </cfRule>
    <cfRule type="expression" dxfId="314" priority="362" stopIfTrue="1">
      <formula>$K456&lt;&gt;""</formula>
    </cfRule>
    <cfRule type="expression" dxfId="313" priority="363" stopIfTrue="1">
      <formula>AND($I456="",#REF!&lt;&gt;"")</formula>
    </cfRule>
  </conditionalFormatting>
  <conditionalFormatting sqref="B462:J462 B460:H461 B457:H458 B456:J456 I457:J461">
    <cfRule type="expression" dxfId="312" priority="358" stopIfTrue="1">
      <formula>#REF!=""</formula>
    </cfRule>
    <cfRule type="expression" dxfId="311" priority="359" stopIfTrue="1">
      <formula>$K456&lt;&gt;""</formula>
    </cfRule>
    <cfRule type="expression" dxfId="310" priority="360" stopIfTrue="1">
      <formula>AND($I456="",#REF!&lt;&gt;"")</formula>
    </cfRule>
  </conditionalFormatting>
  <conditionalFormatting sqref="A460">
    <cfRule type="expression" dxfId="309" priority="355" stopIfTrue="1">
      <formula>$D460=""</formula>
    </cfRule>
    <cfRule type="expression" dxfId="308" priority="356" stopIfTrue="1">
      <formula>#REF!&lt;&gt;""</formula>
    </cfRule>
    <cfRule type="expression" dxfId="307" priority="357" stopIfTrue="1">
      <formula>AND(#REF!="",$D460&lt;&gt;"")</formula>
    </cfRule>
  </conditionalFormatting>
  <conditionalFormatting sqref="A460">
    <cfRule type="expression" dxfId="306" priority="352" stopIfTrue="1">
      <formula>$D460=""</formula>
    </cfRule>
    <cfRule type="expression" dxfId="305" priority="353" stopIfTrue="1">
      <formula>#REF!&lt;&gt;""</formula>
    </cfRule>
    <cfRule type="expression" dxfId="304" priority="354" stopIfTrue="1">
      <formula>AND(#REF!="",$D460&lt;&gt;"")</formula>
    </cfRule>
  </conditionalFormatting>
  <conditionalFormatting sqref="A460">
    <cfRule type="expression" dxfId="303" priority="349" stopIfTrue="1">
      <formula>#REF!=""</formula>
    </cfRule>
    <cfRule type="expression" dxfId="302" priority="350" stopIfTrue="1">
      <formula>$K460&lt;&gt;""</formula>
    </cfRule>
    <cfRule type="expression" dxfId="301" priority="351" stopIfTrue="1">
      <formula>AND($I460="",#REF!&lt;&gt;"")</formula>
    </cfRule>
  </conditionalFormatting>
  <conditionalFormatting sqref="A456">
    <cfRule type="expression" dxfId="300" priority="346" stopIfTrue="1">
      <formula>#REF!=""</formula>
    </cfRule>
    <cfRule type="expression" dxfId="299" priority="347" stopIfTrue="1">
      <formula>$K456&lt;&gt;""</formula>
    </cfRule>
    <cfRule type="expression" dxfId="298" priority="348" stopIfTrue="1">
      <formula>AND($I456="",#REF!&lt;&gt;"")</formula>
    </cfRule>
  </conditionalFormatting>
  <conditionalFormatting sqref="A456">
    <cfRule type="expression" dxfId="297" priority="343" stopIfTrue="1">
      <formula>#REF!=""</formula>
    </cfRule>
    <cfRule type="expression" dxfId="296" priority="344" stopIfTrue="1">
      <formula>$K456&lt;&gt;""</formula>
    </cfRule>
    <cfRule type="expression" dxfId="295" priority="345" stopIfTrue="1">
      <formula>AND($I456="",#REF!&lt;&gt;"")</formula>
    </cfRule>
  </conditionalFormatting>
  <conditionalFormatting sqref="B459:H459">
    <cfRule type="expression" dxfId="294" priority="340" stopIfTrue="1">
      <formula>#REF!=""</formula>
    </cfRule>
    <cfRule type="expression" dxfId="293" priority="341" stopIfTrue="1">
      <formula>$K459&lt;&gt;""</formula>
    </cfRule>
    <cfRule type="expression" dxfId="292" priority="342" stopIfTrue="1">
      <formula>AND($I459="",#REF!&lt;&gt;"")</formula>
    </cfRule>
  </conditionalFormatting>
  <conditionalFormatting sqref="B459:H459">
    <cfRule type="expression" dxfId="291" priority="337" stopIfTrue="1">
      <formula>#REF!=""</formula>
    </cfRule>
    <cfRule type="expression" dxfId="290" priority="338" stopIfTrue="1">
      <formula>$K459&lt;&gt;""</formula>
    </cfRule>
    <cfRule type="expression" dxfId="289" priority="339" stopIfTrue="1">
      <formula>AND($I459="",#REF!&lt;&gt;"")</formula>
    </cfRule>
  </conditionalFormatting>
  <conditionalFormatting sqref="A457">
    <cfRule type="expression" dxfId="288" priority="322" stopIfTrue="1">
      <formula>$D457=""</formula>
    </cfRule>
    <cfRule type="expression" dxfId="287" priority="323" stopIfTrue="1">
      <formula>#REF!&lt;&gt;""</formula>
    </cfRule>
    <cfRule type="expression" dxfId="286" priority="324" stopIfTrue="1">
      <formula>AND(#REF!="",$D457&lt;&gt;"")</formula>
    </cfRule>
  </conditionalFormatting>
  <conditionalFormatting sqref="A457:A458">
    <cfRule type="expression" dxfId="285" priority="334" stopIfTrue="1">
      <formula>#REF!=""</formula>
    </cfRule>
    <cfRule type="expression" dxfId="284" priority="335" stopIfTrue="1">
      <formula>$K457&lt;&gt;""</formula>
    </cfRule>
    <cfRule type="expression" dxfId="283" priority="336" stopIfTrue="1">
      <formula>AND($I457="",#REF!&lt;&gt;"")</formula>
    </cfRule>
  </conditionalFormatting>
  <conditionalFormatting sqref="A457:A458">
    <cfRule type="expression" dxfId="282" priority="331" stopIfTrue="1">
      <formula>#REF!=""</formula>
    </cfRule>
    <cfRule type="expression" dxfId="281" priority="332" stopIfTrue="1">
      <formula>$K457&lt;&gt;""</formula>
    </cfRule>
    <cfRule type="expression" dxfId="280" priority="333" stopIfTrue="1">
      <formula>AND($I457="",#REF!&lt;&gt;"")</formula>
    </cfRule>
  </conditionalFormatting>
  <conditionalFormatting sqref="A457:A458">
    <cfRule type="expression" dxfId="279" priority="328" stopIfTrue="1">
      <formula>#REF!=""</formula>
    </cfRule>
    <cfRule type="expression" dxfId="278" priority="329" stopIfTrue="1">
      <formula>$K457&lt;&gt;""</formula>
    </cfRule>
    <cfRule type="expression" dxfId="277" priority="330" stopIfTrue="1">
      <formula>AND($I457="",#REF!&lt;&gt;"")</formula>
    </cfRule>
  </conditionalFormatting>
  <conditionalFormatting sqref="A459">
    <cfRule type="expression" dxfId="276" priority="325" stopIfTrue="1">
      <formula>#REF!=""</formula>
    </cfRule>
    <cfRule type="expression" dxfId="275" priority="326" stopIfTrue="1">
      <formula>$K459&lt;&gt;""</formula>
    </cfRule>
    <cfRule type="expression" dxfId="274" priority="327" stopIfTrue="1">
      <formula>AND($I459="",#REF!&lt;&gt;"")</formula>
    </cfRule>
  </conditionalFormatting>
  <conditionalFormatting sqref="A380">
    <cfRule type="expression" dxfId="273" priority="316" stopIfTrue="1">
      <formula>#REF!=""</formula>
    </cfRule>
    <cfRule type="expression" dxfId="272" priority="317" stopIfTrue="1">
      <formula>#REF!&lt;&gt;""</formula>
    </cfRule>
    <cfRule type="expression" dxfId="271" priority="318" stopIfTrue="1">
      <formula>AND(#REF!="",#REF!&lt;&gt;"")</formula>
    </cfRule>
  </conditionalFormatting>
  <conditionalFormatting sqref="A380">
    <cfRule type="expression" dxfId="270" priority="313" stopIfTrue="1">
      <formula>#REF!=""</formula>
    </cfRule>
    <cfRule type="expression" dxfId="269" priority="314" stopIfTrue="1">
      <formula>$K380&lt;&gt;""</formula>
    </cfRule>
    <cfRule type="expression" dxfId="268" priority="315" stopIfTrue="1">
      <formula>AND($I380="",#REF!&lt;&gt;"")</formula>
    </cfRule>
  </conditionalFormatting>
  <conditionalFormatting sqref="A225">
    <cfRule type="expression" dxfId="267" priority="216" stopIfTrue="1">
      <formula>#REF!=""</formula>
    </cfRule>
    <cfRule type="expression" dxfId="266" priority="217" stopIfTrue="1">
      <formula>#REF!&lt;&gt;""</formula>
    </cfRule>
    <cfRule type="expression" dxfId="265" priority="218" stopIfTrue="1">
      <formula>AND($I225="",#REF!&lt;&gt;"")</formula>
    </cfRule>
  </conditionalFormatting>
  <conditionalFormatting sqref="A223:A225">
    <cfRule type="expression" dxfId="264" priority="307" stopIfTrue="1">
      <formula>#REF!=""</formula>
    </cfRule>
    <cfRule type="expression" dxfId="263" priority="308" stopIfTrue="1">
      <formula>#REF!&lt;&gt;""</formula>
    </cfRule>
    <cfRule type="expression" dxfId="262" priority="309" stopIfTrue="1">
      <formula>AND($I223="",#REF!&lt;&gt;"")</formula>
    </cfRule>
  </conditionalFormatting>
  <conditionalFormatting sqref="A223:A225">
    <cfRule type="expression" dxfId="261" priority="310" stopIfTrue="1">
      <formula>$H223=""</formula>
    </cfRule>
    <cfRule type="expression" dxfId="260" priority="311" stopIfTrue="1">
      <formula>$K223&lt;&gt;""</formula>
    </cfRule>
    <cfRule type="expression" dxfId="259" priority="312" stopIfTrue="1">
      <formula>AND($I223="",$H223&lt;&gt;"")</formula>
    </cfRule>
  </conditionalFormatting>
  <conditionalFormatting sqref="A223:A225">
    <cfRule type="expression" dxfId="258" priority="304" stopIfTrue="1">
      <formula>#REF!=""</formula>
    </cfRule>
    <cfRule type="expression" dxfId="257" priority="305" stopIfTrue="1">
      <formula>$K223&lt;&gt;""</formula>
    </cfRule>
    <cfRule type="expression" dxfId="256" priority="306" stopIfTrue="1">
      <formula>AND($I223="",#REF!&lt;&gt;"")</formula>
    </cfRule>
  </conditionalFormatting>
  <conditionalFormatting sqref="A223:A225">
    <cfRule type="expression" dxfId="255" priority="303" stopIfTrue="1">
      <formula>#REF!&lt;&gt;""</formula>
    </cfRule>
  </conditionalFormatting>
  <conditionalFormatting sqref="A225">
    <cfRule type="expression" dxfId="254" priority="300" stopIfTrue="1">
      <formula>#REF!=""</formula>
    </cfRule>
    <cfRule type="expression" dxfId="253" priority="301" stopIfTrue="1">
      <formula>#REF!&lt;&gt;""</formula>
    </cfRule>
    <cfRule type="expression" dxfId="252" priority="302" stopIfTrue="1">
      <formula>AND($I225="",#REF!&lt;&gt;"")</formula>
    </cfRule>
  </conditionalFormatting>
  <conditionalFormatting sqref="A224">
    <cfRule type="expression" dxfId="251" priority="297" stopIfTrue="1">
      <formula>$D224=""</formula>
    </cfRule>
    <cfRule type="expression" dxfId="250" priority="298" stopIfTrue="1">
      <formula>$G224&lt;&gt;""</formula>
    </cfRule>
    <cfRule type="expression" dxfId="249" priority="299" stopIfTrue="1">
      <formula>AND(#REF!="",$D224&lt;&gt;"")</formula>
    </cfRule>
  </conditionalFormatting>
  <conditionalFormatting sqref="A224">
    <cfRule type="expression" dxfId="248" priority="294" stopIfTrue="1">
      <formula>#REF!=""</formula>
    </cfRule>
    <cfRule type="expression" dxfId="247" priority="295" stopIfTrue="1">
      <formula>#REF!&lt;&gt;""</formula>
    </cfRule>
    <cfRule type="expression" dxfId="246" priority="296" stopIfTrue="1">
      <formula>AND($F224="",#REF!&lt;&gt;"")</formula>
    </cfRule>
  </conditionalFormatting>
  <conditionalFormatting sqref="A224">
    <cfRule type="expression" dxfId="245" priority="291" stopIfTrue="1">
      <formula>$D224=""</formula>
    </cfRule>
    <cfRule type="expression" dxfId="244" priority="292" stopIfTrue="1">
      <formula>#REF!&lt;&gt;""</formula>
    </cfRule>
    <cfRule type="expression" dxfId="243" priority="293" stopIfTrue="1">
      <formula>AND(#REF!="",$D224&lt;&gt;"")</formula>
    </cfRule>
  </conditionalFormatting>
  <conditionalFormatting sqref="A224">
    <cfRule type="expression" dxfId="242" priority="288" stopIfTrue="1">
      <formula>#REF!=""</formula>
    </cfRule>
    <cfRule type="expression" dxfId="241" priority="289" stopIfTrue="1">
      <formula>#REF!&lt;&gt;""</formula>
    </cfRule>
    <cfRule type="expression" dxfId="240" priority="290" stopIfTrue="1">
      <formula>AND($I224="",#REF!&lt;&gt;"")</formula>
    </cfRule>
  </conditionalFormatting>
  <conditionalFormatting sqref="A224">
    <cfRule type="expression" dxfId="239" priority="285" stopIfTrue="1">
      <formula>$D224=""</formula>
    </cfRule>
    <cfRule type="expression" dxfId="238" priority="286" stopIfTrue="1">
      <formula>#REF!&lt;&gt;""</formula>
    </cfRule>
    <cfRule type="expression" dxfId="237" priority="287" stopIfTrue="1">
      <formula>AND(#REF!="",$D224&lt;&gt;"")</formula>
    </cfRule>
  </conditionalFormatting>
  <conditionalFormatting sqref="A224">
    <cfRule type="expression" dxfId="236" priority="282" stopIfTrue="1">
      <formula>#REF!=""</formula>
    </cfRule>
    <cfRule type="expression" dxfId="235" priority="283" stopIfTrue="1">
      <formula>$K224&lt;&gt;""</formula>
    </cfRule>
    <cfRule type="expression" dxfId="234" priority="284" stopIfTrue="1">
      <formula>AND($I224="",#REF!&lt;&gt;"")</formula>
    </cfRule>
  </conditionalFormatting>
  <conditionalFormatting sqref="A225">
    <cfRule type="expression" dxfId="233" priority="279" stopIfTrue="1">
      <formula>#REF!=""</formula>
    </cfRule>
    <cfRule type="expression" dxfId="232" priority="280" stopIfTrue="1">
      <formula>$K225&lt;&gt;""</formula>
    </cfRule>
    <cfRule type="expression" dxfId="231" priority="281" stopIfTrue="1">
      <formula>AND($I225="",#REF!&lt;&gt;"")</formula>
    </cfRule>
  </conditionalFormatting>
  <conditionalFormatting sqref="A225">
    <cfRule type="expression" dxfId="230" priority="276" stopIfTrue="1">
      <formula>#REF!=""</formula>
    </cfRule>
    <cfRule type="expression" dxfId="229" priority="277" stopIfTrue="1">
      <formula>#REF!&lt;&gt;""</formula>
    </cfRule>
    <cfRule type="expression" dxfId="228" priority="278" stopIfTrue="1">
      <formula>AND($I225="",#REF!&lt;&gt;"")</formula>
    </cfRule>
  </conditionalFormatting>
  <conditionalFormatting sqref="A225">
    <cfRule type="expression" dxfId="227" priority="273" stopIfTrue="1">
      <formula>#REF!=""</formula>
    </cfRule>
    <cfRule type="expression" dxfId="226" priority="274" stopIfTrue="1">
      <formula>#REF!&lt;&gt;""</formula>
    </cfRule>
    <cfRule type="expression" dxfId="225" priority="275" stopIfTrue="1">
      <formula>AND($I225="",#REF!&lt;&gt;"")</formula>
    </cfRule>
  </conditionalFormatting>
  <conditionalFormatting sqref="A225">
    <cfRule type="expression" dxfId="224" priority="270" stopIfTrue="1">
      <formula>#REF!=""</formula>
    </cfRule>
    <cfRule type="expression" dxfId="223" priority="271" stopIfTrue="1">
      <formula>#REF!&lt;&gt;""</formula>
    </cfRule>
    <cfRule type="expression" dxfId="222" priority="272" stopIfTrue="1">
      <formula>AND($I225="",#REF!&lt;&gt;"")</formula>
    </cfRule>
  </conditionalFormatting>
  <conditionalFormatting sqref="A223">
    <cfRule type="expression" dxfId="221" priority="267" stopIfTrue="1">
      <formula>#REF!=""</formula>
    </cfRule>
    <cfRule type="expression" dxfId="220" priority="268" stopIfTrue="1">
      <formula>$K223&lt;&gt;""</formula>
    </cfRule>
    <cfRule type="expression" dxfId="219" priority="269" stopIfTrue="1">
      <formula>AND($I223="",#REF!&lt;&gt;"")</formula>
    </cfRule>
  </conditionalFormatting>
  <conditionalFormatting sqref="A223">
    <cfRule type="expression" dxfId="218" priority="264" stopIfTrue="1">
      <formula>$D223=""</formula>
    </cfRule>
    <cfRule type="expression" dxfId="217" priority="265" stopIfTrue="1">
      <formula>$G223&lt;&gt;""</formula>
    </cfRule>
    <cfRule type="expression" dxfId="216" priority="266" stopIfTrue="1">
      <formula>AND(#REF!="",$D223&lt;&gt;"")</formula>
    </cfRule>
  </conditionalFormatting>
  <conditionalFormatting sqref="A223">
    <cfRule type="expression" dxfId="215" priority="261" stopIfTrue="1">
      <formula>#REF!=""</formula>
    </cfRule>
    <cfRule type="expression" dxfId="214" priority="262" stopIfTrue="1">
      <formula>#REF!&lt;&gt;""</formula>
    </cfRule>
    <cfRule type="expression" dxfId="213" priority="263" stopIfTrue="1">
      <formula>AND($F223="",#REF!&lt;&gt;"")</formula>
    </cfRule>
  </conditionalFormatting>
  <conditionalFormatting sqref="A223">
    <cfRule type="expression" dxfId="212" priority="258" stopIfTrue="1">
      <formula>$D223=""</formula>
    </cfRule>
    <cfRule type="expression" dxfId="211" priority="259" stopIfTrue="1">
      <formula>#REF!&lt;&gt;""</formula>
    </cfRule>
    <cfRule type="expression" dxfId="210" priority="260" stopIfTrue="1">
      <formula>AND(#REF!="",$D223&lt;&gt;"")</formula>
    </cfRule>
  </conditionalFormatting>
  <conditionalFormatting sqref="A223">
    <cfRule type="expression" dxfId="209" priority="255" stopIfTrue="1">
      <formula>#REF!=""</formula>
    </cfRule>
    <cfRule type="expression" dxfId="208" priority="256" stopIfTrue="1">
      <formula>#REF!&lt;&gt;""</formula>
    </cfRule>
    <cfRule type="expression" dxfId="207" priority="257" stopIfTrue="1">
      <formula>AND($I223="",#REF!&lt;&gt;"")</formula>
    </cfRule>
  </conditionalFormatting>
  <conditionalFormatting sqref="A223">
    <cfRule type="expression" dxfId="206" priority="252" stopIfTrue="1">
      <formula>$D223=""</formula>
    </cfRule>
    <cfRule type="expression" dxfId="205" priority="253" stopIfTrue="1">
      <formula>#REF!&lt;&gt;""</formula>
    </cfRule>
    <cfRule type="expression" dxfId="204" priority="254" stopIfTrue="1">
      <formula>AND(#REF!="",$D223&lt;&gt;"")</formula>
    </cfRule>
  </conditionalFormatting>
  <conditionalFormatting sqref="A224:A225">
    <cfRule type="expression" dxfId="203" priority="249" stopIfTrue="1">
      <formula>#REF!=""</formula>
    </cfRule>
    <cfRule type="expression" dxfId="202" priority="250" stopIfTrue="1">
      <formula>$K224&lt;&gt;""</formula>
    </cfRule>
    <cfRule type="expression" dxfId="201" priority="251" stopIfTrue="1">
      <formula>AND($I224="",#REF!&lt;&gt;"")</formula>
    </cfRule>
  </conditionalFormatting>
  <conditionalFormatting sqref="A225">
    <cfRule type="expression" dxfId="200" priority="246" stopIfTrue="1">
      <formula>#REF!=""</formula>
    </cfRule>
    <cfRule type="expression" dxfId="199" priority="247" stopIfTrue="1">
      <formula>#REF!&lt;&gt;""</formula>
    </cfRule>
    <cfRule type="expression" dxfId="198" priority="248" stopIfTrue="1">
      <formula>AND($I225="",#REF!&lt;&gt;"")</formula>
    </cfRule>
  </conditionalFormatting>
  <conditionalFormatting sqref="A224">
    <cfRule type="expression" dxfId="197" priority="243" stopIfTrue="1">
      <formula>$D224=""</formula>
    </cfRule>
    <cfRule type="expression" dxfId="196" priority="244" stopIfTrue="1">
      <formula>$G224&lt;&gt;""</formula>
    </cfRule>
    <cfRule type="expression" dxfId="195" priority="245" stopIfTrue="1">
      <formula>AND(#REF!="",$D224&lt;&gt;"")</formula>
    </cfRule>
  </conditionalFormatting>
  <conditionalFormatting sqref="A224">
    <cfRule type="expression" dxfId="194" priority="240" stopIfTrue="1">
      <formula>#REF!=""</formula>
    </cfRule>
    <cfRule type="expression" dxfId="193" priority="241" stopIfTrue="1">
      <formula>#REF!&lt;&gt;""</formula>
    </cfRule>
    <cfRule type="expression" dxfId="192" priority="242" stopIfTrue="1">
      <formula>AND($F224="",#REF!&lt;&gt;"")</formula>
    </cfRule>
  </conditionalFormatting>
  <conditionalFormatting sqref="A224">
    <cfRule type="expression" dxfId="191" priority="237" stopIfTrue="1">
      <formula>$D224=""</formula>
    </cfRule>
    <cfRule type="expression" dxfId="190" priority="238" stopIfTrue="1">
      <formula>#REF!&lt;&gt;""</formula>
    </cfRule>
    <cfRule type="expression" dxfId="189" priority="239" stopIfTrue="1">
      <formula>AND(#REF!="",$D224&lt;&gt;"")</formula>
    </cfRule>
  </conditionalFormatting>
  <conditionalFormatting sqref="A224">
    <cfRule type="expression" dxfId="188" priority="234" stopIfTrue="1">
      <formula>#REF!=""</formula>
    </cfRule>
    <cfRule type="expression" dxfId="187" priority="235" stopIfTrue="1">
      <formula>#REF!&lt;&gt;""</formula>
    </cfRule>
    <cfRule type="expression" dxfId="186" priority="236" stopIfTrue="1">
      <formula>AND($I224="",#REF!&lt;&gt;"")</formula>
    </cfRule>
  </conditionalFormatting>
  <conditionalFormatting sqref="A224">
    <cfRule type="expression" dxfId="185" priority="231" stopIfTrue="1">
      <formula>$D224=""</formula>
    </cfRule>
    <cfRule type="expression" dxfId="184" priority="232" stopIfTrue="1">
      <formula>#REF!&lt;&gt;""</formula>
    </cfRule>
    <cfRule type="expression" dxfId="183" priority="233" stopIfTrue="1">
      <formula>AND(#REF!="",$D224&lt;&gt;"")</formula>
    </cfRule>
  </conditionalFormatting>
  <conditionalFormatting sqref="A224">
    <cfRule type="expression" dxfId="182" priority="228" stopIfTrue="1">
      <formula>#REF!=""</formula>
    </cfRule>
    <cfRule type="expression" dxfId="181" priority="229" stopIfTrue="1">
      <formula>$K224&lt;&gt;""</formula>
    </cfRule>
    <cfRule type="expression" dxfId="180" priority="230" stopIfTrue="1">
      <formula>AND($I224="",#REF!&lt;&gt;"")</formula>
    </cfRule>
  </conditionalFormatting>
  <conditionalFormatting sqref="A225">
    <cfRule type="expression" dxfId="179" priority="225" stopIfTrue="1">
      <formula>#REF!=""</formula>
    </cfRule>
    <cfRule type="expression" dxfId="178" priority="226" stopIfTrue="1">
      <formula>$K225&lt;&gt;""</formula>
    </cfRule>
    <cfRule type="expression" dxfId="177" priority="227" stopIfTrue="1">
      <formula>AND($I225="",#REF!&lt;&gt;"")</formula>
    </cfRule>
  </conditionalFormatting>
  <conditionalFormatting sqref="A225">
    <cfRule type="expression" dxfId="176" priority="222" stopIfTrue="1">
      <formula>#REF!=""</formula>
    </cfRule>
    <cfRule type="expression" dxfId="175" priority="223" stopIfTrue="1">
      <formula>#REF!&lt;&gt;""</formula>
    </cfRule>
    <cfRule type="expression" dxfId="174" priority="224" stopIfTrue="1">
      <formula>AND($I225="",#REF!&lt;&gt;"")</formula>
    </cfRule>
  </conditionalFormatting>
  <conditionalFormatting sqref="A225">
    <cfRule type="expression" dxfId="173" priority="219" stopIfTrue="1">
      <formula>#REF!=""</formula>
    </cfRule>
    <cfRule type="expression" dxfId="172" priority="220" stopIfTrue="1">
      <formula>#REF!&lt;&gt;""</formula>
    </cfRule>
    <cfRule type="expression" dxfId="171" priority="221" stopIfTrue="1">
      <formula>AND($I225="",#REF!&lt;&gt;"")</formula>
    </cfRule>
  </conditionalFormatting>
  <conditionalFormatting sqref="A420:A421 B420:J422">
    <cfRule type="expression" dxfId="170" priority="1" stopIfTrue="1">
      <formula>#REF!=""</formula>
    </cfRule>
    <cfRule type="expression" dxfId="169" priority="2" stopIfTrue="1">
      <formula>$K420&lt;&gt;""</formula>
    </cfRule>
    <cfRule type="expression" dxfId="168" priority="3" stopIfTrue="1">
      <formula>AND($I420="",#REF!&lt;&gt;"")</formula>
    </cfRule>
  </conditionalFormatting>
  <pageMargins left="0.43307086614173229" right="0.23622047244094491" top="0.70866141732283472" bottom="1.2204724409448819" header="0.31496062992125984" footer="0.31496062992125984"/>
  <pageSetup paperSize="9" scale="70" orientation="portrait" r:id="rId1"/>
  <headerFooter>
    <oddHeader>&amp;C&amp;P</oddHeader>
  </headerFooter>
  <rowBreaks count="10" manualBreakCount="10">
    <brk id="22" max="10" man="1"/>
    <brk id="42" max="10" man="1"/>
    <brk id="66" max="10" man="1"/>
    <brk id="95" max="10" man="1"/>
    <brk id="135" max="10" man="1"/>
    <brk id="162" max="10" man="1"/>
    <brk id="198" max="10" man="1"/>
    <brk id="234" max="10" man="1"/>
    <brk id="257" max="10" man="1"/>
    <brk id="296"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9"/>
  <sheetViews>
    <sheetView view="pageBreakPreview" zoomScaleSheetLayoutView="100" workbookViewId="0">
      <selection activeCell="K9" sqref="K9"/>
    </sheetView>
  </sheetViews>
  <sheetFormatPr defaultRowHeight="15.75" x14ac:dyDescent="0.2"/>
  <cols>
    <col min="1" max="1" width="37.5" customWidth="1"/>
    <col min="2" max="2" width="5" customWidth="1"/>
    <col min="3" max="4" width="4.1640625" customWidth="1"/>
    <col min="5" max="5" width="7" customWidth="1"/>
    <col min="6" max="7" width="4.1640625" customWidth="1"/>
    <col min="8" max="8" width="4.5" customWidth="1"/>
    <col min="9" max="9" width="5.5" customWidth="1"/>
    <col min="10" max="12" width="14" customWidth="1"/>
    <col min="13" max="13" width="72.5" style="168" customWidth="1"/>
    <col min="14" max="14" width="11.6640625" customWidth="1"/>
    <col min="15" max="15" width="6" customWidth="1"/>
    <col min="16" max="16" width="9.6640625" bestFit="1" customWidth="1"/>
    <col min="17" max="17" width="4.83203125" customWidth="1"/>
    <col min="18" max="18" width="9.6640625" bestFit="1" customWidth="1"/>
  </cols>
  <sheetData>
    <row r="1" spans="1:24" ht="81" customHeight="1" x14ac:dyDescent="0.2">
      <c r="A1" s="1" t="s">
        <v>0</v>
      </c>
      <c r="B1" s="2" t="s">
        <v>0</v>
      </c>
      <c r="C1" s="2" t="s">
        <v>0</v>
      </c>
      <c r="D1" s="2" t="s">
        <v>0</v>
      </c>
      <c r="E1" s="2" t="s">
        <v>0</v>
      </c>
      <c r="F1" s="2" t="s">
        <v>0</v>
      </c>
      <c r="G1" s="2" t="s">
        <v>0</v>
      </c>
      <c r="H1" s="2" t="s">
        <v>0</v>
      </c>
      <c r="I1" s="255" t="s">
        <v>595</v>
      </c>
      <c r="J1" s="256"/>
      <c r="K1" s="256"/>
      <c r="L1" s="256"/>
      <c r="M1" s="162"/>
    </row>
    <row r="2" spans="1:24" ht="17.25" customHeight="1" x14ac:dyDescent="0.2">
      <c r="A2" s="215"/>
      <c r="B2" s="214"/>
      <c r="C2" s="214"/>
      <c r="D2" s="214"/>
      <c r="E2" s="214"/>
      <c r="F2" s="214"/>
      <c r="G2" s="214"/>
      <c r="H2" s="214"/>
      <c r="I2" s="268" t="s">
        <v>596</v>
      </c>
      <c r="J2" s="269"/>
      <c r="K2" s="269"/>
      <c r="L2" s="269"/>
      <c r="M2" s="162"/>
    </row>
    <row r="3" spans="1:24" ht="112.5" customHeight="1" x14ac:dyDescent="0.2">
      <c r="A3" s="257" t="s">
        <v>597</v>
      </c>
      <c r="B3" s="257"/>
      <c r="C3" s="257"/>
      <c r="D3" s="257"/>
      <c r="E3" s="257"/>
      <c r="F3" s="257"/>
      <c r="G3" s="257"/>
      <c r="H3" s="257"/>
      <c r="I3" s="257"/>
      <c r="J3" s="257"/>
      <c r="K3" s="257"/>
      <c r="L3" s="257"/>
      <c r="M3" s="170"/>
    </row>
    <row r="4" spans="1:24" ht="15" customHeight="1" x14ac:dyDescent="0.2">
      <c r="A4" s="3" t="s">
        <v>0</v>
      </c>
      <c r="B4" s="3" t="s">
        <v>0</v>
      </c>
      <c r="C4" s="3" t="s">
        <v>0</v>
      </c>
      <c r="D4" s="3" t="s">
        <v>0</v>
      </c>
      <c r="E4" s="3" t="s">
        <v>0</v>
      </c>
      <c r="F4" s="3" t="s">
        <v>0</v>
      </c>
      <c r="G4" s="3" t="s">
        <v>0</v>
      </c>
      <c r="H4" s="3" t="s">
        <v>0</v>
      </c>
      <c r="I4" s="258" t="s">
        <v>1</v>
      </c>
      <c r="J4" s="258"/>
      <c r="K4" s="258"/>
      <c r="L4" s="258"/>
      <c r="M4" s="170"/>
    </row>
    <row r="5" spans="1:24" ht="19.5" customHeight="1" x14ac:dyDescent="0.2">
      <c r="A5" s="261" t="s">
        <v>2</v>
      </c>
      <c r="B5" s="261" t="s">
        <v>5</v>
      </c>
      <c r="C5" s="261"/>
      <c r="D5" s="261"/>
      <c r="E5" s="261"/>
      <c r="F5" s="261" t="s">
        <v>22</v>
      </c>
      <c r="G5" s="261" t="s">
        <v>3</v>
      </c>
      <c r="H5" s="261" t="s">
        <v>4</v>
      </c>
      <c r="I5" s="261" t="s">
        <v>21</v>
      </c>
      <c r="J5" s="261" t="s">
        <v>7</v>
      </c>
      <c r="K5" s="261"/>
      <c r="L5" s="261"/>
      <c r="M5" s="171"/>
    </row>
    <row r="6" spans="1:24" ht="27" customHeight="1" x14ac:dyDescent="0.2">
      <c r="A6" s="261" t="s">
        <v>0</v>
      </c>
      <c r="B6" s="261" t="s">
        <v>0</v>
      </c>
      <c r="C6" s="261"/>
      <c r="D6" s="261"/>
      <c r="E6" s="261"/>
      <c r="F6" s="261" t="s">
        <v>0</v>
      </c>
      <c r="G6" s="261" t="s">
        <v>0</v>
      </c>
      <c r="H6" s="261" t="s">
        <v>0</v>
      </c>
      <c r="I6" s="261" t="s">
        <v>0</v>
      </c>
      <c r="J6" s="245" t="s">
        <v>428</v>
      </c>
      <c r="K6" s="245" t="s">
        <v>429</v>
      </c>
      <c r="L6" s="245" t="s">
        <v>464</v>
      </c>
      <c r="M6" s="171"/>
    </row>
    <row r="7" spans="1:24" ht="13.7" customHeight="1" x14ac:dyDescent="0.2">
      <c r="A7" s="230" t="s">
        <v>8</v>
      </c>
      <c r="B7" s="230" t="s">
        <v>9</v>
      </c>
      <c r="C7" s="230" t="s">
        <v>10</v>
      </c>
      <c r="D7" s="230" t="s">
        <v>11</v>
      </c>
      <c r="E7" s="230" t="s">
        <v>12</v>
      </c>
      <c r="F7" s="230" t="s">
        <v>13</v>
      </c>
      <c r="G7" s="230" t="s">
        <v>14</v>
      </c>
      <c r="H7" s="230" t="s">
        <v>15</v>
      </c>
      <c r="I7" s="230" t="s">
        <v>16</v>
      </c>
      <c r="J7" s="230" t="s">
        <v>17</v>
      </c>
      <c r="K7" s="230" t="s">
        <v>18</v>
      </c>
      <c r="L7" s="230" t="s">
        <v>20</v>
      </c>
      <c r="M7" s="171"/>
    </row>
    <row r="8" spans="1:24" ht="13.7" customHeight="1" x14ac:dyDescent="0.2">
      <c r="A8" s="114" t="s">
        <v>19</v>
      </c>
      <c r="B8" s="115" t="s">
        <v>0</v>
      </c>
      <c r="C8" s="115" t="s">
        <v>0</v>
      </c>
      <c r="D8" s="115" t="s">
        <v>0</v>
      </c>
      <c r="E8" s="115" t="s">
        <v>0</v>
      </c>
      <c r="F8" s="115" t="s">
        <v>0</v>
      </c>
      <c r="G8" s="115" t="s">
        <v>0</v>
      </c>
      <c r="H8" s="115" t="s">
        <v>0</v>
      </c>
      <c r="I8" s="115" t="s">
        <v>0</v>
      </c>
      <c r="J8" s="220">
        <v>321069.90000000002</v>
      </c>
      <c r="K8" s="220">
        <v>78655.600000000006</v>
      </c>
      <c r="L8" s="220">
        <f>K8/J8*100</f>
        <v>24.497967576530844</v>
      </c>
      <c r="M8" s="172"/>
      <c r="N8" s="154">
        <f>J9+J147+J258+J275+J315+J345+J406+J323</f>
        <v>268278</v>
      </c>
      <c r="O8" s="154">
        <f>N8*100/J8</f>
        <v>83.55750570202936</v>
      </c>
      <c r="P8" s="154">
        <f>K9+K147+K258+K275+K315+K345+K406+K323</f>
        <v>69599.099999999991</v>
      </c>
      <c r="Q8" s="154">
        <f>P8*100/K8</f>
        <v>88.485880217047466</v>
      </c>
      <c r="R8" s="154">
        <f>L9+L147+L258+L275+L315+L345+L406</f>
        <v>161.4080191632776</v>
      </c>
      <c r="S8" s="154">
        <f>R8*100/L8</f>
        <v>658.86289815285397</v>
      </c>
      <c r="T8" s="154"/>
      <c r="U8" s="154"/>
      <c r="V8" s="154"/>
      <c r="W8" s="154"/>
      <c r="X8" s="154"/>
    </row>
    <row r="9" spans="1:24" ht="76.5" x14ac:dyDescent="0.2">
      <c r="A9" s="102" t="s">
        <v>109</v>
      </c>
      <c r="B9" s="183" t="s">
        <v>105</v>
      </c>
      <c r="C9" s="183" t="s">
        <v>149</v>
      </c>
      <c r="D9" s="183"/>
      <c r="E9" s="183"/>
      <c r="F9" s="183"/>
      <c r="G9" s="183"/>
      <c r="H9" s="183"/>
      <c r="I9" s="115"/>
      <c r="J9" s="220">
        <f>J10+J97+J105</f>
        <v>46804.700000000004</v>
      </c>
      <c r="K9" s="220">
        <f>K10+K97+K105</f>
        <v>20030.599999999999</v>
      </c>
      <c r="L9" s="220">
        <f t="shared" ref="L9:L72" si="0">K9/J9*100</f>
        <v>42.796129448538281</v>
      </c>
      <c r="M9" s="172"/>
    </row>
    <row r="10" spans="1:24" ht="51" x14ac:dyDescent="0.2">
      <c r="A10" s="102" t="s">
        <v>110</v>
      </c>
      <c r="B10" s="183" t="s">
        <v>105</v>
      </c>
      <c r="C10" s="183" t="s">
        <v>8</v>
      </c>
      <c r="D10" s="183"/>
      <c r="E10" s="183"/>
      <c r="F10" s="183"/>
      <c r="G10" s="183"/>
      <c r="H10" s="183"/>
      <c r="I10" s="115"/>
      <c r="J10" s="219">
        <f>J11</f>
        <v>15925.2</v>
      </c>
      <c r="K10" s="219">
        <f>K11</f>
        <v>4946.1000000000004</v>
      </c>
      <c r="L10" s="220">
        <f t="shared" si="0"/>
        <v>31.05832265842815</v>
      </c>
      <c r="M10" s="172"/>
    </row>
    <row r="11" spans="1:24" ht="51.75" customHeight="1" x14ac:dyDescent="0.2">
      <c r="A11" s="102" t="s">
        <v>111</v>
      </c>
      <c r="B11" s="183" t="s">
        <v>105</v>
      </c>
      <c r="C11" s="183" t="s">
        <v>8</v>
      </c>
      <c r="D11" s="183" t="s">
        <v>105</v>
      </c>
      <c r="E11" s="183"/>
      <c r="F11" s="183"/>
      <c r="G11" s="231"/>
      <c r="H11" s="231"/>
      <c r="I11" s="232"/>
      <c r="J11" s="219">
        <f>J12+J18+J25+J49+J55+J61+J67+J73+J79+J91+J85</f>
        <v>15925.2</v>
      </c>
      <c r="K11" s="219">
        <f>K12+K18+K25+K49+K55+K61+K67+K73+K79+K91+K85</f>
        <v>4946.1000000000004</v>
      </c>
      <c r="L11" s="220">
        <f t="shared" si="0"/>
        <v>31.05832265842815</v>
      </c>
      <c r="M11" s="172"/>
    </row>
    <row r="12" spans="1:24" ht="25.5" x14ac:dyDescent="0.2">
      <c r="A12" s="102" t="s">
        <v>113</v>
      </c>
      <c r="B12" s="183" t="s">
        <v>105</v>
      </c>
      <c r="C12" s="183" t="s">
        <v>8</v>
      </c>
      <c r="D12" s="183" t="s">
        <v>105</v>
      </c>
      <c r="E12" s="183" t="s">
        <v>112</v>
      </c>
      <c r="F12" s="183"/>
      <c r="G12" s="183"/>
      <c r="H12" s="183"/>
      <c r="I12" s="115"/>
      <c r="J12" s="219">
        <f>J13</f>
        <v>1301.3</v>
      </c>
      <c r="K12" s="219">
        <f t="shared" ref="K12:K16" si="1">K13</f>
        <v>229.3</v>
      </c>
      <c r="L12" s="220">
        <f t="shared" si="0"/>
        <v>17.620840697763775</v>
      </c>
      <c r="M12" s="172"/>
    </row>
    <row r="13" spans="1:24" ht="89.25" x14ac:dyDescent="0.2">
      <c r="A13" s="102" t="s">
        <v>115</v>
      </c>
      <c r="B13" s="183" t="s">
        <v>105</v>
      </c>
      <c r="C13" s="183" t="s">
        <v>8</v>
      </c>
      <c r="D13" s="183" t="s">
        <v>105</v>
      </c>
      <c r="E13" s="183" t="s">
        <v>112</v>
      </c>
      <c r="F13" s="183" t="s">
        <v>114</v>
      </c>
      <c r="G13" s="231"/>
      <c r="H13" s="231"/>
      <c r="I13" s="232"/>
      <c r="J13" s="219">
        <f t="shared" ref="J13:J16" si="2">J14</f>
        <v>1301.3</v>
      </c>
      <c r="K13" s="219">
        <f t="shared" si="1"/>
        <v>229.3</v>
      </c>
      <c r="L13" s="220">
        <f t="shared" si="0"/>
        <v>17.620840697763775</v>
      </c>
      <c r="M13" s="172"/>
    </row>
    <row r="14" spans="1:24" ht="38.25" x14ac:dyDescent="0.2">
      <c r="A14" s="102" t="s">
        <v>117</v>
      </c>
      <c r="B14" s="183" t="s">
        <v>105</v>
      </c>
      <c r="C14" s="183" t="s">
        <v>8</v>
      </c>
      <c r="D14" s="183" t="s">
        <v>105</v>
      </c>
      <c r="E14" s="183" t="s">
        <v>112</v>
      </c>
      <c r="F14" s="183" t="s">
        <v>116</v>
      </c>
      <c r="G14" s="231"/>
      <c r="H14" s="231"/>
      <c r="I14" s="232"/>
      <c r="J14" s="219">
        <f t="shared" si="2"/>
        <v>1301.3</v>
      </c>
      <c r="K14" s="219">
        <f t="shared" si="1"/>
        <v>229.3</v>
      </c>
      <c r="L14" s="220">
        <f t="shared" si="0"/>
        <v>17.620840697763775</v>
      </c>
      <c r="M14" s="172"/>
    </row>
    <row r="15" spans="1:24" x14ac:dyDescent="0.2">
      <c r="A15" s="117" t="s">
        <v>104</v>
      </c>
      <c r="B15" s="183" t="s">
        <v>105</v>
      </c>
      <c r="C15" s="183" t="s">
        <v>8</v>
      </c>
      <c r="D15" s="183" t="s">
        <v>105</v>
      </c>
      <c r="E15" s="183" t="s">
        <v>112</v>
      </c>
      <c r="F15" s="183" t="s">
        <v>116</v>
      </c>
      <c r="G15" s="183" t="s">
        <v>105</v>
      </c>
      <c r="H15" s="231"/>
      <c r="I15" s="232"/>
      <c r="J15" s="219">
        <f t="shared" si="2"/>
        <v>1301.3</v>
      </c>
      <c r="K15" s="219">
        <f t="shared" si="1"/>
        <v>229.3</v>
      </c>
      <c r="L15" s="220">
        <f t="shared" si="0"/>
        <v>17.620840697763775</v>
      </c>
      <c r="M15" s="172"/>
    </row>
    <row r="16" spans="1:24" ht="51" x14ac:dyDescent="0.2">
      <c r="A16" s="117" t="s">
        <v>107</v>
      </c>
      <c r="B16" s="183" t="s">
        <v>105</v>
      </c>
      <c r="C16" s="183" t="s">
        <v>8</v>
      </c>
      <c r="D16" s="183" t="s">
        <v>105</v>
      </c>
      <c r="E16" s="183" t="s">
        <v>112</v>
      </c>
      <c r="F16" s="183" t="s">
        <v>116</v>
      </c>
      <c r="G16" s="183" t="s">
        <v>105</v>
      </c>
      <c r="H16" s="183" t="s">
        <v>108</v>
      </c>
      <c r="I16" s="232"/>
      <c r="J16" s="219">
        <f t="shared" si="2"/>
        <v>1301.3</v>
      </c>
      <c r="K16" s="219">
        <f t="shared" si="1"/>
        <v>229.3</v>
      </c>
      <c r="L16" s="220">
        <f t="shared" si="0"/>
        <v>17.620840697763775</v>
      </c>
      <c r="M16" s="172"/>
    </row>
    <row r="17" spans="1:13" ht="51" x14ac:dyDescent="0.2">
      <c r="A17" s="102" t="s">
        <v>103</v>
      </c>
      <c r="B17" s="183" t="s">
        <v>105</v>
      </c>
      <c r="C17" s="183" t="s">
        <v>8</v>
      </c>
      <c r="D17" s="183" t="s">
        <v>105</v>
      </c>
      <c r="E17" s="183" t="s">
        <v>112</v>
      </c>
      <c r="F17" s="183" t="s">
        <v>116</v>
      </c>
      <c r="G17" s="183" t="s">
        <v>105</v>
      </c>
      <c r="H17" s="183" t="s">
        <v>108</v>
      </c>
      <c r="I17" s="115">
        <v>900</v>
      </c>
      <c r="J17" s="219">
        <f>'Приложение 2'!J17</f>
        <v>1301.3</v>
      </c>
      <c r="K17" s="219">
        <f>'Приложение 2'!K17</f>
        <v>229.3</v>
      </c>
      <c r="L17" s="220">
        <f t="shared" si="0"/>
        <v>17.620840697763775</v>
      </c>
      <c r="M17" s="172"/>
    </row>
    <row r="18" spans="1:13" ht="38.25" x14ac:dyDescent="0.2">
      <c r="A18" s="102" t="s">
        <v>121</v>
      </c>
      <c r="B18" s="183" t="s">
        <v>105</v>
      </c>
      <c r="C18" s="183" t="s">
        <v>8</v>
      </c>
      <c r="D18" s="183" t="s">
        <v>105</v>
      </c>
      <c r="E18" s="183" t="s">
        <v>120</v>
      </c>
      <c r="F18" s="183"/>
      <c r="G18" s="183"/>
      <c r="H18" s="183"/>
      <c r="I18" s="115"/>
      <c r="J18" s="219">
        <f>J19</f>
        <v>11829.5</v>
      </c>
      <c r="K18" s="219">
        <f t="shared" ref="K18:K21" si="3">K19</f>
        <v>3283.3</v>
      </c>
      <c r="L18" s="220">
        <f t="shared" si="0"/>
        <v>27.75518830043535</v>
      </c>
      <c r="M18" s="172"/>
    </row>
    <row r="19" spans="1:13" ht="89.25" x14ac:dyDescent="0.2">
      <c r="A19" s="102" t="s">
        <v>115</v>
      </c>
      <c r="B19" s="183" t="s">
        <v>105</v>
      </c>
      <c r="C19" s="183" t="s">
        <v>8</v>
      </c>
      <c r="D19" s="183" t="s">
        <v>105</v>
      </c>
      <c r="E19" s="183" t="s">
        <v>120</v>
      </c>
      <c r="F19" s="183" t="s">
        <v>114</v>
      </c>
      <c r="G19" s="231"/>
      <c r="H19" s="231"/>
      <c r="I19" s="232"/>
      <c r="J19" s="219">
        <f t="shared" ref="J19:J21" si="4">J20</f>
        <v>11829.5</v>
      </c>
      <c r="K19" s="219">
        <f t="shared" si="3"/>
        <v>3283.3</v>
      </c>
      <c r="L19" s="220">
        <f t="shared" si="0"/>
        <v>27.75518830043535</v>
      </c>
      <c r="M19" s="172"/>
    </row>
    <row r="20" spans="1:13" ht="38.25" x14ac:dyDescent="0.2">
      <c r="A20" s="102" t="s">
        <v>117</v>
      </c>
      <c r="B20" s="183" t="s">
        <v>105</v>
      </c>
      <c r="C20" s="183" t="s">
        <v>8</v>
      </c>
      <c r="D20" s="183" t="s">
        <v>105</v>
      </c>
      <c r="E20" s="183" t="s">
        <v>120</v>
      </c>
      <c r="F20" s="183" t="s">
        <v>116</v>
      </c>
      <c r="G20" s="231"/>
      <c r="H20" s="231"/>
      <c r="I20" s="232"/>
      <c r="J20" s="219">
        <f t="shared" si="4"/>
        <v>11829.5</v>
      </c>
      <c r="K20" s="219">
        <f t="shared" si="3"/>
        <v>3283.3</v>
      </c>
      <c r="L20" s="220">
        <f t="shared" si="0"/>
        <v>27.75518830043535</v>
      </c>
      <c r="M20" s="172"/>
    </row>
    <row r="21" spans="1:13" x14ac:dyDescent="0.2">
      <c r="A21" s="117" t="s">
        <v>104</v>
      </c>
      <c r="B21" s="183" t="s">
        <v>105</v>
      </c>
      <c r="C21" s="183" t="s">
        <v>8</v>
      </c>
      <c r="D21" s="183" t="s">
        <v>105</v>
      </c>
      <c r="E21" s="183" t="s">
        <v>120</v>
      </c>
      <c r="F21" s="183" t="s">
        <v>116</v>
      </c>
      <c r="G21" s="183" t="s">
        <v>105</v>
      </c>
      <c r="H21" s="231"/>
      <c r="I21" s="232"/>
      <c r="J21" s="219">
        <f t="shared" si="4"/>
        <v>11829.5</v>
      </c>
      <c r="K21" s="219">
        <f t="shared" si="3"/>
        <v>3283.3</v>
      </c>
      <c r="L21" s="220">
        <f t="shared" si="0"/>
        <v>27.75518830043535</v>
      </c>
      <c r="M21" s="172"/>
    </row>
    <row r="22" spans="1:13" ht="76.5" x14ac:dyDescent="0.2">
      <c r="A22" s="117" t="s">
        <v>119</v>
      </c>
      <c r="B22" s="183" t="s">
        <v>105</v>
      </c>
      <c r="C22" s="183" t="s">
        <v>8</v>
      </c>
      <c r="D22" s="183" t="s">
        <v>105</v>
      </c>
      <c r="E22" s="183" t="s">
        <v>120</v>
      </c>
      <c r="F22" s="183" t="s">
        <v>116</v>
      </c>
      <c r="G22" s="183" t="s">
        <v>105</v>
      </c>
      <c r="H22" s="183" t="s">
        <v>118</v>
      </c>
      <c r="I22" s="232"/>
      <c r="J22" s="219">
        <f>J23+J24</f>
        <v>11829.5</v>
      </c>
      <c r="K22" s="219">
        <f t="shared" ref="K22" si="5">K23+K24</f>
        <v>3283.3</v>
      </c>
      <c r="L22" s="220">
        <f t="shared" si="0"/>
        <v>27.75518830043535</v>
      </c>
      <c r="M22" s="172"/>
    </row>
    <row r="23" spans="1:13" ht="51" x14ac:dyDescent="0.2">
      <c r="A23" s="102" t="s">
        <v>103</v>
      </c>
      <c r="B23" s="183" t="s">
        <v>105</v>
      </c>
      <c r="C23" s="183" t="s">
        <v>8</v>
      </c>
      <c r="D23" s="183" t="s">
        <v>105</v>
      </c>
      <c r="E23" s="183" t="s">
        <v>120</v>
      </c>
      <c r="F23" s="183" t="s">
        <v>116</v>
      </c>
      <c r="G23" s="183" t="s">
        <v>105</v>
      </c>
      <c r="H23" s="183" t="s">
        <v>118</v>
      </c>
      <c r="I23" s="115">
        <v>900</v>
      </c>
      <c r="J23" s="219">
        <f>'Приложение 2'!J24</f>
        <v>10300.799999999999</v>
      </c>
      <c r="K23" s="219">
        <f>'Приложение 2'!K24</f>
        <v>3283.3</v>
      </c>
      <c r="L23" s="220">
        <f t="shared" si="0"/>
        <v>31.87422336129233</v>
      </c>
      <c r="M23" s="172"/>
    </row>
    <row r="24" spans="1:13" ht="63.75" x14ac:dyDescent="0.2">
      <c r="A24" s="102" t="s">
        <v>305</v>
      </c>
      <c r="B24" s="183" t="s">
        <v>105</v>
      </c>
      <c r="C24" s="183" t="s">
        <v>8</v>
      </c>
      <c r="D24" s="183" t="s">
        <v>105</v>
      </c>
      <c r="E24" s="183" t="s">
        <v>120</v>
      </c>
      <c r="F24" s="183" t="s">
        <v>116</v>
      </c>
      <c r="G24" s="183" t="s">
        <v>105</v>
      </c>
      <c r="H24" s="183" t="s">
        <v>118</v>
      </c>
      <c r="I24" s="115">
        <v>902</v>
      </c>
      <c r="J24" s="219">
        <f>'Приложение 2'!J428</f>
        <v>1528.7</v>
      </c>
      <c r="K24" s="219">
        <f>'Приложение 2'!K428</f>
        <v>0</v>
      </c>
      <c r="L24" s="220">
        <f t="shared" si="0"/>
        <v>0</v>
      </c>
      <c r="M24" s="172"/>
    </row>
    <row r="25" spans="1:13" ht="25.5" x14ac:dyDescent="0.2">
      <c r="A25" s="102" t="s">
        <v>123</v>
      </c>
      <c r="B25" s="183" t="s">
        <v>105</v>
      </c>
      <c r="C25" s="183" t="s">
        <v>8</v>
      </c>
      <c r="D25" s="183" t="s">
        <v>105</v>
      </c>
      <c r="E25" s="183" t="s">
        <v>122</v>
      </c>
      <c r="F25" s="183"/>
      <c r="G25" s="183"/>
      <c r="H25" s="183"/>
      <c r="I25" s="115"/>
      <c r="J25" s="219">
        <f>J26+J32+J38</f>
        <v>953.5</v>
      </c>
      <c r="K25" s="219">
        <f>K26+K32+K38</f>
        <v>709.3</v>
      </c>
      <c r="L25" s="220">
        <f t="shared" si="0"/>
        <v>74.389092815941254</v>
      </c>
      <c r="M25" s="172"/>
    </row>
    <row r="26" spans="1:13" ht="89.25" x14ac:dyDescent="0.2">
      <c r="A26" s="102" t="s">
        <v>115</v>
      </c>
      <c r="B26" s="183" t="s">
        <v>105</v>
      </c>
      <c r="C26" s="183" t="s">
        <v>8</v>
      </c>
      <c r="D26" s="183" t="s">
        <v>105</v>
      </c>
      <c r="E26" s="183" t="s">
        <v>122</v>
      </c>
      <c r="F26" s="183" t="s">
        <v>114</v>
      </c>
      <c r="G26" s="231"/>
      <c r="H26" s="231"/>
      <c r="I26" s="232"/>
      <c r="J26" s="219">
        <f>J27</f>
        <v>269.7</v>
      </c>
      <c r="K26" s="219">
        <f t="shared" ref="K26" si="6">K27</f>
        <v>38.1</v>
      </c>
      <c r="L26" s="220">
        <f t="shared" si="0"/>
        <v>14.126807563959956</v>
      </c>
      <c r="M26" s="172"/>
    </row>
    <row r="27" spans="1:13" ht="38.25" x14ac:dyDescent="0.2">
      <c r="A27" s="102" t="s">
        <v>117</v>
      </c>
      <c r="B27" s="183" t="s">
        <v>105</v>
      </c>
      <c r="C27" s="183" t="s">
        <v>8</v>
      </c>
      <c r="D27" s="183" t="s">
        <v>105</v>
      </c>
      <c r="E27" s="183" t="s">
        <v>122</v>
      </c>
      <c r="F27" s="183" t="s">
        <v>116</v>
      </c>
      <c r="G27" s="231"/>
      <c r="H27" s="231"/>
      <c r="I27" s="232"/>
      <c r="J27" s="219">
        <f>J28</f>
        <v>269.7</v>
      </c>
      <c r="K27" s="219">
        <f t="shared" ref="K27" si="7">K28</f>
        <v>38.1</v>
      </c>
      <c r="L27" s="220">
        <f t="shared" si="0"/>
        <v>14.126807563959956</v>
      </c>
      <c r="M27" s="172"/>
    </row>
    <row r="28" spans="1:13" x14ac:dyDescent="0.2">
      <c r="A28" s="117" t="s">
        <v>104</v>
      </c>
      <c r="B28" s="183" t="s">
        <v>105</v>
      </c>
      <c r="C28" s="183" t="s">
        <v>8</v>
      </c>
      <c r="D28" s="183" t="s">
        <v>105</v>
      </c>
      <c r="E28" s="183" t="s">
        <v>122</v>
      </c>
      <c r="F28" s="183" t="s">
        <v>116</v>
      </c>
      <c r="G28" s="183" t="s">
        <v>105</v>
      </c>
      <c r="H28" s="231"/>
      <c r="I28" s="232"/>
      <c r="J28" s="219">
        <f>J29</f>
        <v>269.7</v>
      </c>
      <c r="K28" s="219">
        <f t="shared" ref="K28" si="8">K29</f>
        <v>38.1</v>
      </c>
      <c r="L28" s="220">
        <f t="shared" si="0"/>
        <v>14.126807563959956</v>
      </c>
      <c r="M28" s="172"/>
    </row>
    <row r="29" spans="1:13" ht="76.5" x14ac:dyDescent="0.2">
      <c r="A29" s="117" t="s">
        <v>119</v>
      </c>
      <c r="B29" s="183" t="s">
        <v>105</v>
      </c>
      <c r="C29" s="183" t="s">
        <v>8</v>
      </c>
      <c r="D29" s="183" t="s">
        <v>105</v>
      </c>
      <c r="E29" s="183" t="s">
        <v>122</v>
      </c>
      <c r="F29" s="183" t="s">
        <v>116</v>
      </c>
      <c r="G29" s="183" t="s">
        <v>105</v>
      </c>
      <c r="H29" s="183" t="s">
        <v>118</v>
      </c>
      <c r="I29" s="232"/>
      <c r="J29" s="219">
        <f>J30+J31</f>
        <v>269.7</v>
      </c>
      <c r="K29" s="219">
        <f>K30+K31</f>
        <v>38.1</v>
      </c>
      <c r="L29" s="220">
        <f t="shared" si="0"/>
        <v>14.126807563959956</v>
      </c>
      <c r="M29" s="172"/>
    </row>
    <row r="30" spans="1:13" ht="51" x14ac:dyDescent="0.2">
      <c r="A30" s="102" t="s">
        <v>103</v>
      </c>
      <c r="B30" s="183" t="s">
        <v>105</v>
      </c>
      <c r="C30" s="183" t="s">
        <v>8</v>
      </c>
      <c r="D30" s="183" t="s">
        <v>105</v>
      </c>
      <c r="E30" s="183" t="s">
        <v>122</v>
      </c>
      <c r="F30" s="183" t="s">
        <v>116</v>
      </c>
      <c r="G30" s="183" t="s">
        <v>105</v>
      </c>
      <c r="H30" s="183" t="s">
        <v>118</v>
      </c>
      <c r="I30" s="115">
        <v>900</v>
      </c>
      <c r="J30" s="219">
        <f>'Приложение 2'!J27</f>
        <v>268.2</v>
      </c>
      <c r="K30" s="219">
        <f>'Приложение 2'!K27</f>
        <v>38.1</v>
      </c>
      <c r="L30" s="220">
        <f t="shared" si="0"/>
        <v>14.205816554809845</v>
      </c>
      <c r="M30" s="172"/>
    </row>
    <row r="31" spans="1:13" ht="63.75" x14ac:dyDescent="0.2">
      <c r="A31" s="102" t="s">
        <v>467</v>
      </c>
      <c r="B31" s="183" t="s">
        <v>105</v>
      </c>
      <c r="C31" s="183" t="s">
        <v>8</v>
      </c>
      <c r="D31" s="183" t="s">
        <v>105</v>
      </c>
      <c r="E31" s="183" t="s">
        <v>122</v>
      </c>
      <c r="F31" s="183" t="s">
        <v>116</v>
      </c>
      <c r="G31" s="183" t="s">
        <v>105</v>
      </c>
      <c r="H31" s="183" t="s">
        <v>118</v>
      </c>
      <c r="I31" s="115">
        <v>902</v>
      </c>
      <c r="J31" s="219">
        <f>'Приложение 2'!J431</f>
        <v>1.5</v>
      </c>
      <c r="K31" s="219">
        <f>'Приложение 2'!K431</f>
        <v>0</v>
      </c>
      <c r="L31" s="220">
        <f t="shared" ref="L31" si="9">K31/J31*100</f>
        <v>0</v>
      </c>
      <c r="M31" s="172"/>
    </row>
    <row r="32" spans="1:13" ht="38.25" x14ac:dyDescent="0.2">
      <c r="A32" s="99" t="s">
        <v>126</v>
      </c>
      <c r="B32" s="183" t="s">
        <v>105</v>
      </c>
      <c r="C32" s="183" t="s">
        <v>8</v>
      </c>
      <c r="D32" s="183" t="s">
        <v>105</v>
      </c>
      <c r="E32" s="183" t="s">
        <v>122</v>
      </c>
      <c r="F32" s="183" t="s">
        <v>335</v>
      </c>
      <c r="G32" s="231"/>
      <c r="H32" s="231"/>
      <c r="I32" s="232"/>
      <c r="J32" s="219">
        <f>J33</f>
        <v>458.6</v>
      </c>
      <c r="K32" s="219">
        <f t="shared" ref="K32:K34" si="10">K33</f>
        <v>446</v>
      </c>
      <c r="L32" s="220">
        <f t="shared" si="0"/>
        <v>97.252507631923237</v>
      </c>
      <c r="M32" s="172"/>
    </row>
    <row r="33" spans="1:13" ht="38.25" x14ac:dyDescent="0.2">
      <c r="A33" s="99" t="s">
        <v>127</v>
      </c>
      <c r="B33" s="183" t="s">
        <v>105</v>
      </c>
      <c r="C33" s="183" t="s">
        <v>8</v>
      </c>
      <c r="D33" s="183" t="s">
        <v>105</v>
      </c>
      <c r="E33" s="183" t="s">
        <v>122</v>
      </c>
      <c r="F33" s="183" t="s">
        <v>125</v>
      </c>
      <c r="G33" s="231"/>
      <c r="H33" s="231"/>
      <c r="I33" s="232"/>
      <c r="J33" s="219">
        <f t="shared" ref="J33:J34" si="11">J34</f>
        <v>458.6</v>
      </c>
      <c r="K33" s="219">
        <f t="shared" si="10"/>
        <v>446</v>
      </c>
      <c r="L33" s="220">
        <f t="shared" si="0"/>
        <v>97.252507631923237</v>
      </c>
      <c r="M33" s="172"/>
    </row>
    <row r="34" spans="1:13" x14ac:dyDescent="0.2">
      <c r="A34" s="117" t="s">
        <v>104</v>
      </c>
      <c r="B34" s="183" t="s">
        <v>105</v>
      </c>
      <c r="C34" s="183" t="s">
        <v>8</v>
      </c>
      <c r="D34" s="183" t="s">
        <v>105</v>
      </c>
      <c r="E34" s="183" t="s">
        <v>122</v>
      </c>
      <c r="F34" s="183" t="s">
        <v>125</v>
      </c>
      <c r="G34" s="183" t="s">
        <v>105</v>
      </c>
      <c r="H34" s="231"/>
      <c r="I34" s="232"/>
      <c r="J34" s="219">
        <f t="shared" si="11"/>
        <v>458.6</v>
      </c>
      <c r="K34" s="219">
        <f t="shared" si="10"/>
        <v>446</v>
      </c>
      <c r="L34" s="220">
        <f t="shared" si="0"/>
        <v>97.252507631923237</v>
      </c>
      <c r="M34" s="172"/>
    </row>
    <row r="35" spans="1:13" ht="76.5" x14ac:dyDescent="0.2">
      <c r="A35" s="117" t="s">
        <v>119</v>
      </c>
      <c r="B35" s="183" t="s">
        <v>105</v>
      </c>
      <c r="C35" s="183" t="s">
        <v>8</v>
      </c>
      <c r="D35" s="183" t="s">
        <v>105</v>
      </c>
      <c r="E35" s="183" t="s">
        <v>122</v>
      </c>
      <c r="F35" s="183" t="s">
        <v>125</v>
      </c>
      <c r="G35" s="183" t="s">
        <v>105</v>
      </c>
      <c r="H35" s="183" t="s">
        <v>118</v>
      </c>
      <c r="I35" s="232"/>
      <c r="J35" s="219">
        <f>J36+J37</f>
        <v>458.6</v>
      </c>
      <c r="K35" s="219">
        <f>K36+K37</f>
        <v>446</v>
      </c>
      <c r="L35" s="220">
        <f t="shared" si="0"/>
        <v>97.252507631923237</v>
      </c>
      <c r="M35" s="172"/>
    </row>
    <row r="36" spans="1:13" ht="51" x14ac:dyDescent="0.2">
      <c r="A36" s="102" t="s">
        <v>103</v>
      </c>
      <c r="B36" s="183" t="s">
        <v>105</v>
      </c>
      <c r="C36" s="183" t="s">
        <v>8</v>
      </c>
      <c r="D36" s="183" t="s">
        <v>105</v>
      </c>
      <c r="E36" s="183" t="s">
        <v>122</v>
      </c>
      <c r="F36" s="183" t="s">
        <v>125</v>
      </c>
      <c r="G36" s="183" t="s">
        <v>105</v>
      </c>
      <c r="H36" s="183" t="s">
        <v>118</v>
      </c>
      <c r="I36" s="115">
        <v>900</v>
      </c>
      <c r="J36" s="219">
        <f>'Приложение 2'!J29</f>
        <v>446</v>
      </c>
      <c r="K36" s="219">
        <f>'Приложение 2'!K29</f>
        <v>446</v>
      </c>
      <c r="L36" s="220">
        <f t="shared" si="0"/>
        <v>100</v>
      </c>
      <c r="M36" s="172"/>
    </row>
    <row r="37" spans="1:13" ht="63.75" x14ac:dyDescent="0.2">
      <c r="A37" s="102" t="s">
        <v>467</v>
      </c>
      <c r="B37" s="183" t="s">
        <v>105</v>
      </c>
      <c r="C37" s="183" t="s">
        <v>8</v>
      </c>
      <c r="D37" s="183" t="s">
        <v>105</v>
      </c>
      <c r="E37" s="183" t="s">
        <v>122</v>
      </c>
      <c r="F37" s="183" t="s">
        <v>125</v>
      </c>
      <c r="G37" s="183" t="s">
        <v>105</v>
      </c>
      <c r="H37" s="183" t="s">
        <v>118</v>
      </c>
      <c r="I37" s="115">
        <v>902</v>
      </c>
      <c r="J37" s="219">
        <f>'Приложение 2'!J433</f>
        <v>12.6</v>
      </c>
      <c r="K37" s="219">
        <f>'Приложение 2'!K433</f>
        <v>0</v>
      </c>
      <c r="L37" s="220">
        <f t="shared" ref="L37" si="12">K37/J37*100</f>
        <v>0</v>
      </c>
      <c r="M37" s="172"/>
    </row>
    <row r="38" spans="1:13" ht="15" customHeight="1" x14ac:dyDescent="0.2">
      <c r="A38" s="99" t="s">
        <v>132</v>
      </c>
      <c r="B38" s="183" t="s">
        <v>105</v>
      </c>
      <c r="C38" s="183" t="s">
        <v>8</v>
      </c>
      <c r="D38" s="183" t="s">
        <v>105</v>
      </c>
      <c r="E38" s="183" t="s">
        <v>122</v>
      </c>
      <c r="F38" s="183" t="s">
        <v>130</v>
      </c>
      <c r="G38" s="231"/>
      <c r="H38" s="231"/>
      <c r="I38" s="232"/>
      <c r="J38" s="219">
        <f>J44+J39</f>
        <v>225.2</v>
      </c>
      <c r="K38" s="219">
        <f>K44+K39</f>
        <v>225.2</v>
      </c>
      <c r="L38" s="220">
        <f t="shared" si="0"/>
        <v>100</v>
      </c>
      <c r="M38" s="172"/>
    </row>
    <row r="39" spans="1:13" hidden="1" x14ac:dyDescent="0.2">
      <c r="A39" s="99" t="s">
        <v>451</v>
      </c>
      <c r="B39" s="183" t="s">
        <v>105</v>
      </c>
      <c r="C39" s="183" t="s">
        <v>8</v>
      </c>
      <c r="D39" s="183" t="s">
        <v>105</v>
      </c>
      <c r="E39" s="183" t="s">
        <v>122</v>
      </c>
      <c r="F39" s="183" t="s">
        <v>452</v>
      </c>
      <c r="G39" s="231"/>
      <c r="H39" s="231"/>
      <c r="I39" s="232"/>
      <c r="J39" s="219">
        <f>J40</f>
        <v>0</v>
      </c>
      <c r="K39" s="219">
        <f>K40</f>
        <v>0</v>
      </c>
      <c r="L39" s="220" t="e">
        <f t="shared" si="0"/>
        <v>#DIV/0!</v>
      </c>
      <c r="M39" s="172"/>
    </row>
    <row r="40" spans="1:13" hidden="1" x14ac:dyDescent="0.2">
      <c r="A40" s="117" t="s">
        <v>104</v>
      </c>
      <c r="B40" s="183" t="s">
        <v>105</v>
      </c>
      <c r="C40" s="183" t="s">
        <v>8</v>
      </c>
      <c r="D40" s="183" t="s">
        <v>105</v>
      </c>
      <c r="E40" s="183" t="s">
        <v>122</v>
      </c>
      <c r="F40" s="183" t="s">
        <v>452</v>
      </c>
      <c r="G40" s="183" t="s">
        <v>105</v>
      </c>
      <c r="H40" s="231"/>
      <c r="I40" s="232"/>
      <c r="J40" s="219">
        <f t="shared" ref="J40" si="13">J41</f>
        <v>0</v>
      </c>
      <c r="K40" s="219">
        <f t="shared" ref="K40" si="14">K41</f>
        <v>0</v>
      </c>
      <c r="L40" s="220" t="e">
        <f t="shared" si="0"/>
        <v>#DIV/0!</v>
      </c>
      <c r="M40" s="172"/>
    </row>
    <row r="41" spans="1:13" ht="0.75" customHeight="1" x14ac:dyDescent="0.2">
      <c r="A41" s="117" t="s">
        <v>119</v>
      </c>
      <c r="B41" s="183" t="s">
        <v>105</v>
      </c>
      <c r="C41" s="183" t="s">
        <v>8</v>
      </c>
      <c r="D41" s="183" t="s">
        <v>105</v>
      </c>
      <c r="E41" s="183" t="s">
        <v>122</v>
      </c>
      <c r="F41" s="183" t="s">
        <v>452</v>
      </c>
      <c r="G41" s="183" t="s">
        <v>105</v>
      </c>
      <c r="H41" s="183" t="s">
        <v>118</v>
      </c>
      <c r="I41" s="232"/>
      <c r="J41" s="219">
        <f>J42+J43</f>
        <v>0</v>
      </c>
      <c r="K41" s="219">
        <f>K42+K43</f>
        <v>0</v>
      </c>
      <c r="L41" s="220" t="e">
        <f t="shared" si="0"/>
        <v>#DIV/0!</v>
      </c>
      <c r="M41" s="172"/>
    </row>
    <row r="42" spans="1:13" ht="51" hidden="1" x14ac:dyDescent="0.2">
      <c r="A42" s="102" t="s">
        <v>103</v>
      </c>
      <c r="B42" s="183" t="s">
        <v>105</v>
      </c>
      <c r="C42" s="183" t="s">
        <v>8</v>
      </c>
      <c r="D42" s="183" t="s">
        <v>105</v>
      </c>
      <c r="E42" s="183" t="s">
        <v>122</v>
      </c>
      <c r="F42" s="183" t="s">
        <v>452</v>
      </c>
      <c r="G42" s="183" t="s">
        <v>105</v>
      </c>
      <c r="H42" s="183" t="s">
        <v>118</v>
      </c>
      <c r="I42" s="115">
        <v>900</v>
      </c>
      <c r="J42" s="219">
        <f>'Приложение 2'!J31</f>
        <v>0</v>
      </c>
      <c r="K42" s="219">
        <f>'Приложение 2'!K31</f>
        <v>0</v>
      </c>
      <c r="L42" s="220" t="e">
        <f t="shared" si="0"/>
        <v>#DIV/0!</v>
      </c>
      <c r="M42" s="172"/>
    </row>
    <row r="43" spans="1:13" ht="63.75" hidden="1" x14ac:dyDescent="0.2">
      <c r="A43" s="102" t="s">
        <v>467</v>
      </c>
      <c r="B43" s="183" t="s">
        <v>105</v>
      </c>
      <c r="C43" s="183" t="s">
        <v>8</v>
      </c>
      <c r="D43" s="183" t="s">
        <v>105</v>
      </c>
      <c r="E43" s="183" t="s">
        <v>122</v>
      </c>
      <c r="F43" s="183" t="s">
        <v>452</v>
      </c>
      <c r="G43" s="183" t="s">
        <v>105</v>
      </c>
      <c r="H43" s="183" t="s">
        <v>118</v>
      </c>
      <c r="I43" s="115">
        <v>902</v>
      </c>
      <c r="J43" s="219">
        <f>'Приложение 2'!J435</f>
        <v>0</v>
      </c>
      <c r="K43" s="219">
        <f>'Приложение 2'!K435</f>
        <v>0</v>
      </c>
      <c r="L43" s="220" t="e">
        <f t="shared" ref="L43" si="15">K43/J43*100</f>
        <v>#DIV/0!</v>
      </c>
      <c r="M43" s="172"/>
    </row>
    <row r="44" spans="1:13" ht="25.5" x14ac:dyDescent="0.2">
      <c r="A44" s="99" t="s">
        <v>133</v>
      </c>
      <c r="B44" s="183" t="s">
        <v>105</v>
      </c>
      <c r="C44" s="183" t="s">
        <v>8</v>
      </c>
      <c r="D44" s="183" t="s">
        <v>105</v>
      </c>
      <c r="E44" s="183" t="s">
        <v>122</v>
      </c>
      <c r="F44" s="183" t="s">
        <v>131</v>
      </c>
      <c r="G44" s="231"/>
      <c r="H44" s="231"/>
      <c r="I44" s="232"/>
      <c r="J44" s="219">
        <f t="shared" ref="J44:J45" si="16">J45</f>
        <v>225.2</v>
      </c>
      <c r="K44" s="219">
        <f t="shared" ref="K44:K45" si="17">K45</f>
        <v>225.2</v>
      </c>
      <c r="L44" s="220">
        <f t="shared" si="0"/>
        <v>100</v>
      </c>
      <c r="M44" s="172"/>
    </row>
    <row r="45" spans="1:13" x14ac:dyDescent="0.2">
      <c r="A45" s="117" t="s">
        <v>104</v>
      </c>
      <c r="B45" s="183" t="s">
        <v>105</v>
      </c>
      <c r="C45" s="183" t="s">
        <v>8</v>
      </c>
      <c r="D45" s="183" t="s">
        <v>105</v>
      </c>
      <c r="E45" s="183" t="s">
        <v>122</v>
      </c>
      <c r="F45" s="183" t="s">
        <v>131</v>
      </c>
      <c r="G45" s="183" t="s">
        <v>105</v>
      </c>
      <c r="H45" s="231"/>
      <c r="I45" s="232"/>
      <c r="J45" s="219">
        <f t="shared" si="16"/>
        <v>225.2</v>
      </c>
      <c r="K45" s="219">
        <f t="shared" si="17"/>
        <v>225.2</v>
      </c>
      <c r="L45" s="220">
        <f t="shared" si="0"/>
        <v>100</v>
      </c>
      <c r="M45" s="172"/>
    </row>
    <row r="46" spans="1:13" ht="76.5" x14ac:dyDescent="0.2">
      <c r="A46" s="117" t="s">
        <v>119</v>
      </c>
      <c r="B46" s="183" t="s">
        <v>105</v>
      </c>
      <c r="C46" s="183" t="s">
        <v>8</v>
      </c>
      <c r="D46" s="183" t="s">
        <v>105</v>
      </c>
      <c r="E46" s="183" t="s">
        <v>122</v>
      </c>
      <c r="F46" s="183" t="s">
        <v>131</v>
      </c>
      <c r="G46" s="183" t="s">
        <v>105</v>
      </c>
      <c r="H46" s="183" t="s">
        <v>118</v>
      </c>
      <c r="I46" s="232"/>
      <c r="J46" s="219">
        <f>J47+J48</f>
        <v>225.2</v>
      </c>
      <c r="K46" s="219">
        <f>K47+K48</f>
        <v>225.2</v>
      </c>
      <c r="L46" s="220">
        <f t="shared" si="0"/>
        <v>100</v>
      </c>
      <c r="M46" s="172"/>
    </row>
    <row r="47" spans="1:13" ht="51" x14ac:dyDescent="0.2">
      <c r="A47" s="102" t="s">
        <v>103</v>
      </c>
      <c r="B47" s="183" t="s">
        <v>105</v>
      </c>
      <c r="C47" s="183" t="s">
        <v>8</v>
      </c>
      <c r="D47" s="183" t="s">
        <v>105</v>
      </c>
      <c r="E47" s="183" t="s">
        <v>122</v>
      </c>
      <c r="F47" s="183" t="s">
        <v>131</v>
      </c>
      <c r="G47" s="183" t="s">
        <v>105</v>
      </c>
      <c r="H47" s="183" t="s">
        <v>118</v>
      </c>
      <c r="I47" s="115">
        <v>900</v>
      </c>
      <c r="J47" s="219">
        <f>'Приложение 2'!J32</f>
        <v>225.2</v>
      </c>
      <c r="K47" s="219">
        <f>'Приложение 2'!K32</f>
        <v>225.2</v>
      </c>
      <c r="L47" s="220">
        <f t="shared" si="0"/>
        <v>100</v>
      </c>
      <c r="M47" s="172"/>
    </row>
    <row r="48" spans="1:13" ht="63.75" hidden="1" x14ac:dyDescent="0.2">
      <c r="A48" s="102" t="s">
        <v>467</v>
      </c>
      <c r="B48" s="183" t="s">
        <v>105</v>
      </c>
      <c r="C48" s="183" t="s">
        <v>8</v>
      </c>
      <c r="D48" s="183" t="s">
        <v>105</v>
      </c>
      <c r="E48" s="183" t="s">
        <v>122</v>
      </c>
      <c r="F48" s="183" t="s">
        <v>131</v>
      </c>
      <c r="G48" s="183" t="s">
        <v>105</v>
      </c>
      <c r="H48" s="183" t="s">
        <v>118</v>
      </c>
      <c r="I48" s="115">
        <v>902</v>
      </c>
      <c r="J48" s="219">
        <f>'Приложение 2'!J436</f>
        <v>0</v>
      </c>
      <c r="K48" s="219">
        <f>'Приложение 2'!K436</f>
        <v>0</v>
      </c>
      <c r="L48" s="220" t="e">
        <f t="shared" si="0"/>
        <v>#DIV/0!</v>
      </c>
      <c r="M48" s="172"/>
    </row>
    <row r="49" spans="1:13" ht="76.5" x14ac:dyDescent="0.2">
      <c r="A49" s="102" t="s">
        <v>135</v>
      </c>
      <c r="B49" s="183" t="s">
        <v>105</v>
      </c>
      <c r="C49" s="183" t="s">
        <v>8</v>
      </c>
      <c r="D49" s="183" t="s">
        <v>105</v>
      </c>
      <c r="E49" s="183" t="s">
        <v>134</v>
      </c>
      <c r="F49" s="183"/>
      <c r="G49" s="183"/>
      <c r="H49" s="183"/>
      <c r="I49" s="115"/>
      <c r="J49" s="219">
        <f>J50</f>
        <v>139.5</v>
      </c>
      <c r="K49" s="219">
        <f t="shared" ref="K49:K53" si="18">K50</f>
        <v>30.9</v>
      </c>
      <c r="L49" s="220">
        <f t="shared" si="0"/>
        <v>22.1505376344086</v>
      </c>
      <c r="M49" s="172"/>
    </row>
    <row r="50" spans="1:13" ht="89.25" x14ac:dyDescent="0.2">
      <c r="A50" s="102" t="s">
        <v>115</v>
      </c>
      <c r="B50" s="183" t="s">
        <v>105</v>
      </c>
      <c r="C50" s="183" t="s">
        <v>8</v>
      </c>
      <c r="D50" s="183" t="s">
        <v>105</v>
      </c>
      <c r="E50" s="183" t="s">
        <v>134</v>
      </c>
      <c r="F50" s="183" t="s">
        <v>114</v>
      </c>
      <c r="G50" s="231"/>
      <c r="H50" s="231"/>
      <c r="I50" s="232"/>
      <c r="J50" s="219">
        <f t="shared" ref="J50:J52" si="19">J51</f>
        <v>139.5</v>
      </c>
      <c r="K50" s="219">
        <f t="shared" si="18"/>
        <v>30.9</v>
      </c>
      <c r="L50" s="220">
        <f t="shared" si="0"/>
        <v>22.1505376344086</v>
      </c>
      <c r="M50" s="172"/>
    </row>
    <row r="51" spans="1:13" ht="38.25" x14ac:dyDescent="0.2">
      <c r="A51" s="102" t="s">
        <v>117</v>
      </c>
      <c r="B51" s="183" t="s">
        <v>105</v>
      </c>
      <c r="C51" s="183" t="s">
        <v>8</v>
      </c>
      <c r="D51" s="183" t="s">
        <v>105</v>
      </c>
      <c r="E51" s="183" t="s">
        <v>134</v>
      </c>
      <c r="F51" s="183" t="s">
        <v>116</v>
      </c>
      <c r="G51" s="231"/>
      <c r="H51" s="231"/>
      <c r="I51" s="232"/>
      <c r="J51" s="219">
        <f t="shared" si="19"/>
        <v>139.5</v>
      </c>
      <c r="K51" s="219">
        <f t="shared" si="18"/>
        <v>30.9</v>
      </c>
      <c r="L51" s="220">
        <f t="shared" si="0"/>
        <v>22.1505376344086</v>
      </c>
      <c r="M51" s="172"/>
    </row>
    <row r="52" spans="1:13" x14ac:dyDescent="0.2">
      <c r="A52" s="117" t="s">
        <v>104</v>
      </c>
      <c r="B52" s="183" t="s">
        <v>105</v>
      </c>
      <c r="C52" s="183" t="s">
        <v>8</v>
      </c>
      <c r="D52" s="183" t="s">
        <v>105</v>
      </c>
      <c r="E52" s="183" t="s">
        <v>134</v>
      </c>
      <c r="F52" s="183" t="s">
        <v>116</v>
      </c>
      <c r="G52" s="183" t="s">
        <v>105</v>
      </c>
      <c r="H52" s="231"/>
      <c r="I52" s="232"/>
      <c r="J52" s="219">
        <f t="shared" si="19"/>
        <v>139.5</v>
      </c>
      <c r="K52" s="219">
        <f t="shared" si="18"/>
        <v>30.9</v>
      </c>
      <c r="L52" s="220">
        <f t="shared" si="0"/>
        <v>22.1505376344086</v>
      </c>
      <c r="M52" s="172"/>
    </row>
    <row r="53" spans="1:13" ht="76.5" x14ac:dyDescent="0.2">
      <c r="A53" s="117" t="s">
        <v>119</v>
      </c>
      <c r="B53" s="183" t="s">
        <v>105</v>
      </c>
      <c r="C53" s="183" t="s">
        <v>8</v>
      </c>
      <c r="D53" s="183" t="s">
        <v>105</v>
      </c>
      <c r="E53" s="183" t="s">
        <v>134</v>
      </c>
      <c r="F53" s="183" t="s">
        <v>116</v>
      </c>
      <c r="G53" s="183" t="s">
        <v>105</v>
      </c>
      <c r="H53" s="183" t="s">
        <v>118</v>
      </c>
      <c r="I53" s="232"/>
      <c r="J53" s="219">
        <f>J54</f>
        <v>139.5</v>
      </c>
      <c r="K53" s="219">
        <f t="shared" si="18"/>
        <v>30.9</v>
      </c>
      <c r="L53" s="220">
        <f t="shared" si="0"/>
        <v>22.1505376344086</v>
      </c>
      <c r="M53" s="172"/>
    </row>
    <row r="54" spans="1:13" ht="51" x14ac:dyDescent="0.2">
      <c r="A54" s="102" t="s">
        <v>103</v>
      </c>
      <c r="B54" s="183" t="s">
        <v>105</v>
      </c>
      <c r="C54" s="183" t="s">
        <v>8</v>
      </c>
      <c r="D54" s="183" t="s">
        <v>105</v>
      </c>
      <c r="E54" s="183" t="s">
        <v>134</v>
      </c>
      <c r="F54" s="183" t="s">
        <v>116</v>
      </c>
      <c r="G54" s="183" t="s">
        <v>105</v>
      </c>
      <c r="H54" s="183" t="s">
        <v>118</v>
      </c>
      <c r="I54" s="115">
        <v>900</v>
      </c>
      <c r="J54" s="219">
        <f>'Приложение 2'!J35</f>
        <v>139.5</v>
      </c>
      <c r="K54" s="219">
        <f>'Приложение 2'!K35</f>
        <v>30.9</v>
      </c>
      <c r="L54" s="220">
        <f t="shared" si="0"/>
        <v>22.1505376344086</v>
      </c>
      <c r="M54" s="172"/>
    </row>
    <row r="55" spans="1:13" ht="165.75" x14ac:dyDescent="0.2">
      <c r="A55" s="102" t="s">
        <v>137</v>
      </c>
      <c r="B55" s="183" t="s">
        <v>105</v>
      </c>
      <c r="C55" s="183" t="s">
        <v>8</v>
      </c>
      <c r="D55" s="183" t="s">
        <v>105</v>
      </c>
      <c r="E55" s="183" t="s">
        <v>136</v>
      </c>
      <c r="F55" s="183"/>
      <c r="G55" s="183"/>
      <c r="H55" s="183"/>
      <c r="I55" s="115"/>
      <c r="J55" s="219">
        <f>J56</f>
        <v>187</v>
      </c>
      <c r="K55" s="219">
        <f t="shared" ref="K55:K59" si="20">K56</f>
        <v>0</v>
      </c>
      <c r="L55" s="220">
        <f t="shared" si="0"/>
        <v>0</v>
      </c>
      <c r="M55" s="172"/>
    </row>
    <row r="56" spans="1:13" ht="89.25" x14ac:dyDescent="0.2">
      <c r="A56" s="102" t="s">
        <v>115</v>
      </c>
      <c r="B56" s="183" t="s">
        <v>105</v>
      </c>
      <c r="C56" s="183" t="s">
        <v>8</v>
      </c>
      <c r="D56" s="183" t="s">
        <v>105</v>
      </c>
      <c r="E56" s="183" t="s">
        <v>136</v>
      </c>
      <c r="F56" s="183" t="s">
        <v>114</v>
      </c>
      <c r="G56" s="231"/>
      <c r="H56" s="231"/>
      <c r="I56" s="232"/>
      <c r="J56" s="219">
        <f t="shared" ref="J56:J58" si="21">J57</f>
        <v>187</v>
      </c>
      <c r="K56" s="219">
        <f t="shared" si="20"/>
        <v>0</v>
      </c>
      <c r="L56" s="220">
        <f t="shared" si="0"/>
        <v>0</v>
      </c>
      <c r="M56" s="172"/>
    </row>
    <row r="57" spans="1:13" ht="38.25" x14ac:dyDescent="0.2">
      <c r="A57" s="102" t="s">
        <v>117</v>
      </c>
      <c r="B57" s="183" t="s">
        <v>105</v>
      </c>
      <c r="C57" s="183" t="s">
        <v>8</v>
      </c>
      <c r="D57" s="183" t="s">
        <v>105</v>
      </c>
      <c r="E57" s="183" t="s">
        <v>136</v>
      </c>
      <c r="F57" s="183" t="s">
        <v>116</v>
      </c>
      <c r="G57" s="231"/>
      <c r="H57" s="231"/>
      <c r="I57" s="232"/>
      <c r="J57" s="219">
        <f t="shared" si="21"/>
        <v>187</v>
      </c>
      <c r="K57" s="219">
        <f t="shared" si="20"/>
        <v>0</v>
      </c>
      <c r="L57" s="220">
        <f t="shared" si="0"/>
        <v>0</v>
      </c>
      <c r="M57" s="172"/>
    </row>
    <row r="58" spans="1:13" x14ac:dyDescent="0.2">
      <c r="A58" s="117" t="s">
        <v>104</v>
      </c>
      <c r="B58" s="183" t="s">
        <v>105</v>
      </c>
      <c r="C58" s="183" t="s">
        <v>8</v>
      </c>
      <c r="D58" s="183" t="s">
        <v>105</v>
      </c>
      <c r="E58" s="183" t="s">
        <v>136</v>
      </c>
      <c r="F58" s="183" t="s">
        <v>116</v>
      </c>
      <c r="G58" s="183" t="s">
        <v>105</v>
      </c>
      <c r="H58" s="231"/>
      <c r="I58" s="232"/>
      <c r="J58" s="219">
        <f t="shared" si="21"/>
        <v>187</v>
      </c>
      <c r="K58" s="219">
        <f t="shared" si="20"/>
        <v>0</v>
      </c>
      <c r="L58" s="220">
        <f t="shared" si="0"/>
        <v>0</v>
      </c>
      <c r="M58" s="172"/>
    </row>
    <row r="59" spans="1:13" ht="76.5" x14ac:dyDescent="0.2">
      <c r="A59" s="117" t="s">
        <v>119</v>
      </c>
      <c r="B59" s="183" t="s">
        <v>105</v>
      </c>
      <c r="C59" s="183" t="s">
        <v>8</v>
      </c>
      <c r="D59" s="183" t="s">
        <v>105</v>
      </c>
      <c r="E59" s="183" t="s">
        <v>136</v>
      </c>
      <c r="F59" s="183" t="s">
        <v>116</v>
      </c>
      <c r="G59" s="183" t="s">
        <v>105</v>
      </c>
      <c r="H59" s="183" t="s">
        <v>118</v>
      </c>
      <c r="I59" s="232"/>
      <c r="J59" s="219">
        <f>J60</f>
        <v>187</v>
      </c>
      <c r="K59" s="219">
        <f t="shared" si="20"/>
        <v>0</v>
      </c>
      <c r="L59" s="220">
        <f t="shared" si="0"/>
        <v>0</v>
      </c>
      <c r="M59" s="172"/>
    </row>
    <row r="60" spans="1:13" ht="51" x14ac:dyDescent="0.2">
      <c r="A60" s="102" t="s">
        <v>103</v>
      </c>
      <c r="B60" s="183" t="s">
        <v>105</v>
      </c>
      <c r="C60" s="183" t="s">
        <v>8</v>
      </c>
      <c r="D60" s="183" t="s">
        <v>105</v>
      </c>
      <c r="E60" s="183" t="s">
        <v>136</v>
      </c>
      <c r="F60" s="183" t="s">
        <v>116</v>
      </c>
      <c r="G60" s="183" t="s">
        <v>105</v>
      </c>
      <c r="H60" s="183" t="s">
        <v>118</v>
      </c>
      <c r="I60" s="115">
        <v>900</v>
      </c>
      <c r="J60" s="219">
        <f>'Приложение 2'!J38</f>
        <v>187</v>
      </c>
      <c r="K60" s="219">
        <f>'Приложение 2'!K38</f>
        <v>0</v>
      </c>
      <c r="L60" s="220">
        <f t="shared" si="0"/>
        <v>0</v>
      </c>
      <c r="M60" s="172"/>
    </row>
    <row r="61" spans="1:13" ht="126.75" customHeight="1" x14ac:dyDescent="0.2">
      <c r="A61" s="102" t="s">
        <v>139</v>
      </c>
      <c r="B61" s="183" t="s">
        <v>105</v>
      </c>
      <c r="C61" s="183" t="s">
        <v>8</v>
      </c>
      <c r="D61" s="183" t="s">
        <v>105</v>
      </c>
      <c r="E61" s="183" t="s">
        <v>138</v>
      </c>
      <c r="F61" s="183"/>
      <c r="G61" s="231"/>
      <c r="H61" s="231"/>
      <c r="I61" s="232"/>
      <c r="J61" s="219">
        <f>J62</f>
        <v>2.7</v>
      </c>
      <c r="K61" s="219">
        <f t="shared" ref="K61" si="22">K62</f>
        <v>2.4</v>
      </c>
      <c r="L61" s="220">
        <f t="shared" si="0"/>
        <v>88.888888888888886</v>
      </c>
      <c r="M61" s="172"/>
    </row>
    <row r="62" spans="1:13" ht="38.25" x14ac:dyDescent="0.2">
      <c r="A62" s="99" t="s">
        <v>126</v>
      </c>
      <c r="B62" s="183" t="s">
        <v>105</v>
      </c>
      <c r="C62" s="183" t="s">
        <v>8</v>
      </c>
      <c r="D62" s="183" t="s">
        <v>105</v>
      </c>
      <c r="E62" s="183" t="s">
        <v>138</v>
      </c>
      <c r="F62" s="183" t="s">
        <v>335</v>
      </c>
      <c r="G62" s="231"/>
      <c r="H62" s="231"/>
      <c r="I62" s="232"/>
      <c r="J62" s="219">
        <f>J63</f>
        <v>2.7</v>
      </c>
      <c r="K62" s="219">
        <f t="shared" ref="K62:K65" si="23">K63</f>
        <v>2.4</v>
      </c>
      <c r="L62" s="220">
        <f t="shared" si="0"/>
        <v>88.888888888888886</v>
      </c>
      <c r="M62" s="172"/>
    </row>
    <row r="63" spans="1:13" ht="38.25" x14ac:dyDescent="0.2">
      <c r="A63" s="99" t="s">
        <v>127</v>
      </c>
      <c r="B63" s="183" t="s">
        <v>105</v>
      </c>
      <c r="C63" s="183" t="s">
        <v>8</v>
      </c>
      <c r="D63" s="183" t="s">
        <v>105</v>
      </c>
      <c r="E63" s="183" t="s">
        <v>138</v>
      </c>
      <c r="F63" s="183" t="s">
        <v>125</v>
      </c>
      <c r="G63" s="231"/>
      <c r="H63" s="231"/>
      <c r="I63" s="232"/>
      <c r="J63" s="219">
        <f t="shared" ref="J63:J64" si="24">J64</f>
        <v>2.7</v>
      </c>
      <c r="K63" s="219">
        <f t="shared" si="23"/>
        <v>2.4</v>
      </c>
      <c r="L63" s="220">
        <f t="shared" si="0"/>
        <v>88.888888888888886</v>
      </c>
      <c r="M63" s="172"/>
    </row>
    <row r="64" spans="1:13" x14ac:dyDescent="0.2">
      <c r="A64" s="117" t="s">
        <v>104</v>
      </c>
      <c r="B64" s="183" t="s">
        <v>105</v>
      </c>
      <c r="C64" s="183" t="s">
        <v>8</v>
      </c>
      <c r="D64" s="183" t="s">
        <v>105</v>
      </c>
      <c r="E64" s="183" t="s">
        <v>138</v>
      </c>
      <c r="F64" s="183" t="s">
        <v>125</v>
      </c>
      <c r="G64" s="183" t="s">
        <v>105</v>
      </c>
      <c r="H64" s="231"/>
      <c r="I64" s="232"/>
      <c r="J64" s="219">
        <f t="shared" si="24"/>
        <v>2.7</v>
      </c>
      <c r="K64" s="219">
        <f t="shared" si="23"/>
        <v>2.4</v>
      </c>
      <c r="L64" s="220">
        <f t="shared" si="0"/>
        <v>88.888888888888886</v>
      </c>
      <c r="M64" s="172"/>
    </row>
    <row r="65" spans="1:13" ht="76.5" x14ac:dyDescent="0.2">
      <c r="A65" s="117" t="s">
        <v>119</v>
      </c>
      <c r="B65" s="183" t="s">
        <v>105</v>
      </c>
      <c r="C65" s="183" t="s">
        <v>8</v>
      </c>
      <c r="D65" s="183" t="s">
        <v>105</v>
      </c>
      <c r="E65" s="183" t="s">
        <v>138</v>
      </c>
      <c r="F65" s="183" t="s">
        <v>125</v>
      </c>
      <c r="G65" s="183" t="s">
        <v>105</v>
      </c>
      <c r="H65" s="183" t="s">
        <v>118</v>
      </c>
      <c r="I65" s="232"/>
      <c r="J65" s="219">
        <f>J66</f>
        <v>2.7</v>
      </c>
      <c r="K65" s="219">
        <f t="shared" si="23"/>
        <v>2.4</v>
      </c>
      <c r="L65" s="220">
        <f t="shared" si="0"/>
        <v>88.888888888888886</v>
      </c>
      <c r="M65" s="172"/>
    </row>
    <row r="66" spans="1:13" ht="51" x14ac:dyDescent="0.2">
      <c r="A66" s="102" t="s">
        <v>103</v>
      </c>
      <c r="B66" s="183" t="s">
        <v>105</v>
      </c>
      <c r="C66" s="183" t="s">
        <v>8</v>
      </c>
      <c r="D66" s="183" t="s">
        <v>105</v>
      </c>
      <c r="E66" s="183" t="s">
        <v>138</v>
      </c>
      <c r="F66" s="183" t="s">
        <v>125</v>
      </c>
      <c r="G66" s="183" t="s">
        <v>105</v>
      </c>
      <c r="H66" s="183" t="s">
        <v>118</v>
      </c>
      <c r="I66" s="115">
        <v>900</v>
      </c>
      <c r="J66" s="219">
        <f>'Приложение 2'!J41</f>
        <v>2.7</v>
      </c>
      <c r="K66" s="219">
        <f>'Приложение 2'!K41</f>
        <v>2.4</v>
      </c>
      <c r="L66" s="220">
        <f t="shared" si="0"/>
        <v>88.888888888888886</v>
      </c>
      <c r="M66" s="172"/>
    </row>
    <row r="67" spans="1:13" ht="90" customHeight="1" x14ac:dyDescent="0.2">
      <c r="A67" s="102" t="s">
        <v>141</v>
      </c>
      <c r="B67" s="183" t="s">
        <v>105</v>
      </c>
      <c r="C67" s="183" t="s">
        <v>8</v>
      </c>
      <c r="D67" s="183" t="s">
        <v>105</v>
      </c>
      <c r="E67" s="183" t="s">
        <v>140</v>
      </c>
      <c r="F67" s="183"/>
      <c r="G67" s="183"/>
      <c r="H67" s="183"/>
      <c r="I67" s="115"/>
      <c r="J67" s="219">
        <f>J68</f>
        <v>92</v>
      </c>
      <c r="K67" s="219">
        <f t="shared" ref="K67:K71" si="25">K68</f>
        <v>15.3</v>
      </c>
      <c r="L67" s="220">
        <f t="shared" si="0"/>
        <v>16.630434782608695</v>
      </c>
      <c r="M67" s="172"/>
    </row>
    <row r="68" spans="1:13" ht="89.25" x14ac:dyDescent="0.2">
      <c r="A68" s="102" t="s">
        <v>115</v>
      </c>
      <c r="B68" s="183" t="s">
        <v>105</v>
      </c>
      <c r="C68" s="183" t="s">
        <v>8</v>
      </c>
      <c r="D68" s="183" t="s">
        <v>105</v>
      </c>
      <c r="E68" s="183" t="s">
        <v>140</v>
      </c>
      <c r="F68" s="183" t="s">
        <v>114</v>
      </c>
      <c r="G68" s="231"/>
      <c r="H68" s="231"/>
      <c r="I68" s="232"/>
      <c r="J68" s="219">
        <f t="shared" ref="J68:J70" si="26">J69</f>
        <v>92</v>
      </c>
      <c r="K68" s="219">
        <f t="shared" si="25"/>
        <v>15.3</v>
      </c>
      <c r="L68" s="220">
        <f t="shared" si="0"/>
        <v>16.630434782608695</v>
      </c>
      <c r="M68" s="172"/>
    </row>
    <row r="69" spans="1:13" ht="38.25" x14ac:dyDescent="0.2">
      <c r="A69" s="102" t="s">
        <v>117</v>
      </c>
      <c r="B69" s="183" t="s">
        <v>105</v>
      </c>
      <c r="C69" s="183" t="s">
        <v>8</v>
      </c>
      <c r="D69" s="183" t="s">
        <v>105</v>
      </c>
      <c r="E69" s="183" t="s">
        <v>140</v>
      </c>
      <c r="F69" s="183" t="s">
        <v>116</v>
      </c>
      <c r="G69" s="231"/>
      <c r="H69" s="231"/>
      <c r="I69" s="232"/>
      <c r="J69" s="219">
        <f t="shared" si="26"/>
        <v>92</v>
      </c>
      <c r="K69" s="219">
        <f t="shared" si="25"/>
        <v>15.3</v>
      </c>
      <c r="L69" s="220">
        <f t="shared" si="0"/>
        <v>16.630434782608695</v>
      </c>
      <c r="M69" s="172"/>
    </row>
    <row r="70" spans="1:13" x14ac:dyDescent="0.2">
      <c r="A70" s="117" t="s">
        <v>104</v>
      </c>
      <c r="B70" s="183" t="s">
        <v>105</v>
      </c>
      <c r="C70" s="183" t="s">
        <v>8</v>
      </c>
      <c r="D70" s="183" t="s">
        <v>105</v>
      </c>
      <c r="E70" s="183" t="s">
        <v>140</v>
      </c>
      <c r="F70" s="183" t="s">
        <v>116</v>
      </c>
      <c r="G70" s="183" t="s">
        <v>105</v>
      </c>
      <c r="H70" s="231"/>
      <c r="I70" s="232"/>
      <c r="J70" s="219">
        <f t="shared" si="26"/>
        <v>92</v>
      </c>
      <c r="K70" s="219">
        <f t="shared" si="25"/>
        <v>15.3</v>
      </c>
      <c r="L70" s="220">
        <f t="shared" si="0"/>
        <v>16.630434782608695</v>
      </c>
      <c r="M70" s="172"/>
    </row>
    <row r="71" spans="1:13" ht="76.5" x14ac:dyDescent="0.2">
      <c r="A71" s="117" t="s">
        <v>119</v>
      </c>
      <c r="B71" s="183" t="s">
        <v>105</v>
      </c>
      <c r="C71" s="183" t="s">
        <v>8</v>
      </c>
      <c r="D71" s="183" t="s">
        <v>105</v>
      </c>
      <c r="E71" s="183" t="s">
        <v>140</v>
      </c>
      <c r="F71" s="183" t="s">
        <v>116</v>
      </c>
      <c r="G71" s="183" t="s">
        <v>105</v>
      </c>
      <c r="H71" s="183" t="s">
        <v>118</v>
      </c>
      <c r="I71" s="232"/>
      <c r="J71" s="219">
        <f>J72</f>
        <v>92</v>
      </c>
      <c r="K71" s="219">
        <f t="shared" si="25"/>
        <v>15.3</v>
      </c>
      <c r="L71" s="220">
        <f t="shared" si="0"/>
        <v>16.630434782608695</v>
      </c>
      <c r="M71" s="172"/>
    </row>
    <row r="72" spans="1:13" ht="51" x14ac:dyDescent="0.2">
      <c r="A72" s="102" t="s">
        <v>103</v>
      </c>
      <c r="B72" s="183" t="s">
        <v>105</v>
      </c>
      <c r="C72" s="183" t="s">
        <v>8</v>
      </c>
      <c r="D72" s="183" t="s">
        <v>105</v>
      </c>
      <c r="E72" s="183" t="s">
        <v>140</v>
      </c>
      <c r="F72" s="183" t="s">
        <v>116</v>
      </c>
      <c r="G72" s="183" t="s">
        <v>105</v>
      </c>
      <c r="H72" s="183" t="s">
        <v>118</v>
      </c>
      <c r="I72" s="115">
        <v>900</v>
      </c>
      <c r="J72" s="219">
        <f>'Приложение 2'!J44</f>
        <v>92</v>
      </c>
      <c r="K72" s="219">
        <f>'Приложение 2'!K44</f>
        <v>15.3</v>
      </c>
      <c r="L72" s="220">
        <f t="shared" si="0"/>
        <v>16.630434782608695</v>
      </c>
      <c r="M72" s="172"/>
    </row>
    <row r="73" spans="1:13" ht="127.5" x14ac:dyDescent="0.2">
      <c r="A73" s="102" t="s">
        <v>143</v>
      </c>
      <c r="B73" s="183" t="s">
        <v>105</v>
      </c>
      <c r="C73" s="183" t="s">
        <v>8</v>
      </c>
      <c r="D73" s="183" t="s">
        <v>105</v>
      </c>
      <c r="E73" s="183" t="s">
        <v>142</v>
      </c>
      <c r="F73" s="183"/>
      <c r="G73" s="183"/>
      <c r="H73" s="183"/>
      <c r="I73" s="115"/>
      <c r="J73" s="219">
        <f>J74</f>
        <v>167.4</v>
      </c>
      <c r="K73" s="219">
        <f t="shared" ref="K73:K77" si="27">K74</f>
        <v>0</v>
      </c>
      <c r="L73" s="220">
        <f t="shared" ref="L73:L150" si="28">K73/J73*100</f>
        <v>0</v>
      </c>
      <c r="M73" s="172"/>
    </row>
    <row r="74" spans="1:13" ht="89.25" x14ac:dyDescent="0.2">
      <c r="A74" s="102" t="s">
        <v>115</v>
      </c>
      <c r="B74" s="183" t="s">
        <v>105</v>
      </c>
      <c r="C74" s="183" t="s">
        <v>8</v>
      </c>
      <c r="D74" s="183" t="s">
        <v>105</v>
      </c>
      <c r="E74" s="183" t="s">
        <v>142</v>
      </c>
      <c r="F74" s="183" t="s">
        <v>114</v>
      </c>
      <c r="G74" s="231"/>
      <c r="H74" s="231"/>
      <c r="I74" s="232"/>
      <c r="J74" s="219">
        <f t="shared" ref="J74:J76" si="29">J75</f>
        <v>167.4</v>
      </c>
      <c r="K74" s="219">
        <f t="shared" si="27"/>
        <v>0</v>
      </c>
      <c r="L74" s="220">
        <f t="shared" si="28"/>
        <v>0</v>
      </c>
      <c r="M74" s="172"/>
    </row>
    <row r="75" spans="1:13" ht="38.25" x14ac:dyDescent="0.2">
      <c r="A75" s="102" t="s">
        <v>117</v>
      </c>
      <c r="B75" s="183" t="s">
        <v>105</v>
      </c>
      <c r="C75" s="183" t="s">
        <v>8</v>
      </c>
      <c r="D75" s="183" t="s">
        <v>105</v>
      </c>
      <c r="E75" s="183" t="s">
        <v>142</v>
      </c>
      <c r="F75" s="183" t="s">
        <v>116</v>
      </c>
      <c r="G75" s="231"/>
      <c r="H75" s="231"/>
      <c r="I75" s="232"/>
      <c r="J75" s="219">
        <f t="shared" si="29"/>
        <v>167.4</v>
      </c>
      <c r="K75" s="219">
        <f t="shared" si="27"/>
        <v>0</v>
      </c>
      <c r="L75" s="220">
        <f t="shared" si="28"/>
        <v>0</v>
      </c>
      <c r="M75" s="172"/>
    </row>
    <row r="76" spans="1:13" x14ac:dyDescent="0.2">
      <c r="A76" s="117" t="s">
        <v>104</v>
      </c>
      <c r="B76" s="183" t="s">
        <v>105</v>
      </c>
      <c r="C76" s="183" t="s">
        <v>8</v>
      </c>
      <c r="D76" s="183" t="s">
        <v>105</v>
      </c>
      <c r="E76" s="183" t="s">
        <v>142</v>
      </c>
      <c r="F76" s="183" t="s">
        <v>116</v>
      </c>
      <c r="G76" s="183" t="s">
        <v>105</v>
      </c>
      <c r="H76" s="231"/>
      <c r="I76" s="232"/>
      <c r="J76" s="219">
        <f t="shared" si="29"/>
        <v>167.4</v>
      </c>
      <c r="K76" s="219">
        <f t="shared" si="27"/>
        <v>0</v>
      </c>
      <c r="L76" s="220">
        <f t="shared" si="28"/>
        <v>0</v>
      </c>
      <c r="M76" s="172"/>
    </row>
    <row r="77" spans="1:13" ht="76.5" x14ac:dyDescent="0.2">
      <c r="A77" s="117" t="s">
        <v>119</v>
      </c>
      <c r="B77" s="183" t="s">
        <v>105</v>
      </c>
      <c r="C77" s="183" t="s">
        <v>8</v>
      </c>
      <c r="D77" s="183" t="s">
        <v>105</v>
      </c>
      <c r="E77" s="183" t="s">
        <v>142</v>
      </c>
      <c r="F77" s="183" t="s">
        <v>116</v>
      </c>
      <c r="G77" s="183" t="s">
        <v>105</v>
      </c>
      <c r="H77" s="183" t="s">
        <v>118</v>
      </c>
      <c r="I77" s="232"/>
      <c r="J77" s="219">
        <f>J78</f>
        <v>167.4</v>
      </c>
      <c r="K77" s="219">
        <f t="shared" si="27"/>
        <v>0</v>
      </c>
      <c r="L77" s="220">
        <f t="shared" si="28"/>
        <v>0</v>
      </c>
      <c r="M77" s="172"/>
    </row>
    <row r="78" spans="1:13" ht="51" x14ac:dyDescent="0.2">
      <c r="A78" s="102" t="s">
        <v>103</v>
      </c>
      <c r="B78" s="183" t="s">
        <v>105</v>
      </c>
      <c r="C78" s="183" t="s">
        <v>8</v>
      </c>
      <c r="D78" s="183" t="s">
        <v>105</v>
      </c>
      <c r="E78" s="183" t="s">
        <v>142</v>
      </c>
      <c r="F78" s="183" t="s">
        <v>116</v>
      </c>
      <c r="G78" s="183" t="s">
        <v>105</v>
      </c>
      <c r="H78" s="183" t="s">
        <v>118</v>
      </c>
      <c r="I78" s="115">
        <v>900</v>
      </c>
      <c r="J78" s="219">
        <f>'Приложение 2'!J47</f>
        <v>167.4</v>
      </c>
      <c r="K78" s="219">
        <f>'Приложение 2'!K47</f>
        <v>0</v>
      </c>
      <c r="L78" s="220">
        <f t="shared" si="28"/>
        <v>0</v>
      </c>
      <c r="M78" s="172"/>
    </row>
    <row r="79" spans="1:13" ht="102" x14ac:dyDescent="0.2">
      <c r="A79" s="102" t="s">
        <v>307</v>
      </c>
      <c r="B79" s="183" t="s">
        <v>105</v>
      </c>
      <c r="C79" s="183" t="s">
        <v>8</v>
      </c>
      <c r="D79" s="183" t="s">
        <v>105</v>
      </c>
      <c r="E79" s="183" t="s">
        <v>306</v>
      </c>
      <c r="F79" s="183"/>
      <c r="G79" s="183"/>
      <c r="H79" s="183"/>
      <c r="I79" s="115"/>
      <c r="J79" s="219">
        <f>J80</f>
        <v>126.1</v>
      </c>
      <c r="K79" s="219">
        <f t="shared" ref="K79:K83" si="30">K80</f>
        <v>31.5</v>
      </c>
      <c r="L79" s="220">
        <f t="shared" si="28"/>
        <v>24.980174464710547</v>
      </c>
      <c r="M79" s="172"/>
    </row>
    <row r="80" spans="1:13" ht="89.25" x14ac:dyDescent="0.2">
      <c r="A80" s="102" t="s">
        <v>115</v>
      </c>
      <c r="B80" s="183" t="s">
        <v>105</v>
      </c>
      <c r="C80" s="183" t="s">
        <v>8</v>
      </c>
      <c r="D80" s="183" t="s">
        <v>105</v>
      </c>
      <c r="E80" s="183" t="s">
        <v>306</v>
      </c>
      <c r="F80" s="183" t="s">
        <v>114</v>
      </c>
      <c r="G80" s="231"/>
      <c r="H80" s="231"/>
      <c r="I80" s="232"/>
      <c r="J80" s="219">
        <f t="shared" ref="J80:J82" si="31">J81</f>
        <v>126.1</v>
      </c>
      <c r="K80" s="219">
        <f t="shared" si="30"/>
        <v>31.5</v>
      </c>
      <c r="L80" s="220">
        <f t="shared" si="28"/>
        <v>24.980174464710547</v>
      </c>
      <c r="M80" s="172"/>
    </row>
    <row r="81" spans="1:13" ht="38.25" x14ac:dyDescent="0.2">
      <c r="A81" s="102" t="s">
        <v>117</v>
      </c>
      <c r="B81" s="183" t="s">
        <v>105</v>
      </c>
      <c r="C81" s="183" t="s">
        <v>8</v>
      </c>
      <c r="D81" s="183" t="s">
        <v>105</v>
      </c>
      <c r="E81" s="183" t="s">
        <v>306</v>
      </c>
      <c r="F81" s="183" t="s">
        <v>116</v>
      </c>
      <c r="G81" s="231"/>
      <c r="H81" s="231"/>
      <c r="I81" s="232"/>
      <c r="J81" s="219">
        <f t="shared" si="31"/>
        <v>126.1</v>
      </c>
      <c r="K81" s="219">
        <f t="shared" si="30"/>
        <v>31.5</v>
      </c>
      <c r="L81" s="220">
        <f t="shared" si="28"/>
        <v>24.980174464710547</v>
      </c>
      <c r="M81" s="172"/>
    </row>
    <row r="82" spans="1:13" x14ac:dyDescent="0.2">
      <c r="A82" s="117" t="s">
        <v>104</v>
      </c>
      <c r="B82" s="183" t="s">
        <v>105</v>
      </c>
      <c r="C82" s="183" t="s">
        <v>8</v>
      </c>
      <c r="D82" s="183" t="s">
        <v>105</v>
      </c>
      <c r="E82" s="183" t="s">
        <v>306</v>
      </c>
      <c r="F82" s="183" t="s">
        <v>116</v>
      </c>
      <c r="G82" s="183" t="s">
        <v>105</v>
      </c>
      <c r="H82" s="231"/>
      <c r="I82" s="232"/>
      <c r="J82" s="219">
        <f t="shared" si="31"/>
        <v>126.1</v>
      </c>
      <c r="K82" s="219">
        <f t="shared" si="30"/>
        <v>31.5</v>
      </c>
      <c r="L82" s="220">
        <f t="shared" si="28"/>
        <v>24.980174464710547</v>
      </c>
      <c r="M82" s="172"/>
    </row>
    <row r="83" spans="1:13" ht="76.5" x14ac:dyDescent="0.2">
      <c r="A83" s="117" t="s">
        <v>119</v>
      </c>
      <c r="B83" s="183" t="s">
        <v>105</v>
      </c>
      <c r="C83" s="183" t="s">
        <v>8</v>
      </c>
      <c r="D83" s="183" t="s">
        <v>105</v>
      </c>
      <c r="E83" s="183" t="s">
        <v>306</v>
      </c>
      <c r="F83" s="183" t="s">
        <v>116</v>
      </c>
      <c r="G83" s="183" t="s">
        <v>105</v>
      </c>
      <c r="H83" s="183" t="s">
        <v>118</v>
      </c>
      <c r="I83" s="232"/>
      <c r="J83" s="219">
        <f>J84</f>
        <v>126.1</v>
      </c>
      <c r="K83" s="219">
        <f t="shared" si="30"/>
        <v>31.5</v>
      </c>
      <c r="L83" s="220">
        <f t="shared" si="28"/>
        <v>24.980174464710547</v>
      </c>
      <c r="M83" s="172"/>
    </row>
    <row r="84" spans="1:13" ht="63.75" x14ac:dyDescent="0.2">
      <c r="A84" s="102" t="s">
        <v>305</v>
      </c>
      <c r="B84" s="183" t="s">
        <v>105</v>
      </c>
      <c r="C84" s="183" t="s">
        <v>8</v>
      </c>
      <c r="D84" s="183" t="s">
        <v>105</v>
      </c>
      <c r="E84" s="183" t="s">
        <v>306</v>
      </c>
      <c r="F84" s="183" t="s">
        <v>116</v>
      </c>
      <c r="G84" s="183" t="s">
        <v>105</v>
      </c>
      <c r="H84" s="183" t="s">
        <v>118</v>
      </c>
      <c r="I84" s="115">
        <v>902</v>
      </c>
      <c r="J84" s="219">
        <f>'Приложение 2'!J439</f>
        <v>126.1</v>
      </c>
      <c r="K84" s="219">
        <f>'Приложение 2'!K439</f>
        <v>31.5</v>
      </c>
      <c r="L84" s="220">
        <f t="shared" si="28"/>
        <v>24.980174464710547</v>
      </c>
      <c r="M84" s="172"/>
    </row>
    <row r="85" spans="1:13" ht="38.25" x14ac:dyDescent="0.2">
      <c r="A85" s="102" t="s">
        <v>454</v>
      </c>
      <c r="B85" s="100" t="s">
        <v>105</v>
      </c>
      <c r="C85" s="100" t="s">
        <v>8</v>
      </c>
      <c r="D85" s="100" t="s">
        <v>105</v>
      </c>
      <c r="E85" s="100" t="s">
        <v>453</v>
      </c>
      <c r="F85" s="183"/>
      <c r="G85" s="183"/>
      <c r="H85" s="183"/>
      <c r="I85" s="115"/>
      <c r="J85" s="219">
        <f t="shared" ref="J85:K89" si="32">J86</f>
        <v>1081.5999999999999</v>
      </c>
      <c r="K85" s="219">
        <f t="shared" si="32"/>
        <v>644.1</v>
      </c>
      <c r="L85" s="220">
        <f t="shared" si="28"/>
        <v>59.550665680473379</v>
      </c>
      <c r="M85" s="172"/>
    </row>
    <row r="86" spans="1:13" ht="89.25" x14ac:dyDescent="0.2">
      <c r="A86" s="102" t="s">
        <v>115</v>
      </c>
      <c r="B86" s="183" t="s">
        <v>105</v>
      </c>
      <c r="C86" s="183" t="s">
        <v>8</v>
      </c>
      <c r="D86" s="183" t="s">
        <v>105</v>
      </c>
      <c r="E86" s="183" t="s">
        <v>453</v>
      </c>
      <c r="F86" s="183" t="s">
        <v>114</v>
      </c>
      <c r="G86" s="183"/>
      <c r="H86" s="183"/>
      <c r="I86" s="115"/>
      <c r="J86" s="219">
        <f t="shared" si="32"/>
        <v>1081.5999999999999</v>
      </c>
      <c r="K86" s="219">
        <f t="shared" si="32"/>
        <v>644.1</v>
      </c>
      <c r="L86" s="220">
        <f>K86/J86*100</f>
        <v>59.550665680473379</v>
      </c>
      <c r="M86" s="172"/>
    </row>
    <row r="87" spans="1:13" ht="38.25" x14ac:dyDescent="0.2">
      <c r="A87" s="102" t="s">
        <v>117</v>
      </c>
      <c r="B87" s="183" t="s">
        <v>105</v>
      </c>
      <c r="C87" s="183" t="s">
        <v>8</v>
      </c>
      <c r="D87" s="183" t="s">
        <v>105</v>
      </c>
      <c r="E87" s="183" t="s">
        <v>453</v>
      </c>
      <c r="F87" s="183" t="s">
        <v>116</v>
      </c>
      <c r="G87" s="183"/>
      <c r="H87" s="183"/>
      <c r="I87" s="115"/>
      <c r="J87" s="219">
        <f t="shared" si="32"/>
        <v>1081.5999999999999</v>
      </c>
      <c r="K87" s="219">
        <f t="shared" si="32"/>
        <v>644.1</v>
      </c>
      <c r="L87" s="220">
        <f>K87/J87*100</f>
        <v>59.550665680473379</v>
      </c>
      <c r="M87" s="172"/>
    </row>
    <row r="88" spans="1:13" x14ac:dyDescent="0.2">
      <c r="A88" s="117" t="s">
        <v>104</v>
      </c>
      <c r="B88" s="183" t="s">
        <v>105</v>
      </c>
      <c r="C88" s="183" t="s">
        <v>8</v>
      </c>
      <c r="D88" s="183" t="s">
        <v>105</v>
      </c>
      <c r="E88" s="183" t="s">
        <v>453</v>
      </c>
      <c r="F88" s="183" t="s">
        <v>116</v>
      </c>
      <c r="G88" s="183" t="s">
        <v>105</v>
      </c>
      <c r="H88" s="183"/>
      <c r="I88" s="115"/>
      <c r="J88" s="219">
        <f t="shared" si="32"/>
        <v>1081.5999999999999</v>
      </c>
      <c r="K88" s="219">
        <f t="shared" si="32"/>
        <v>644.1</v>
      </c>
      <c r="L88" s="220">
        <f>K88/J88*100</f>
        <v>59.550665680473379</v>
      </c>
      <c r="M88" s="172"/>
    </row>
    <row r="89" spans="1:13" ht="76.5" x14ac:dyDescent="0.2">
      <c r="A89" s="117" t="s">
        <v>119</v>
      </c>
      <c r="B89" s="183" t="s">
        <v>105</v>
      </c>
      <c r="C89" s="183" t="s">
        <v>8</v>
      </c>
      <c r="D89" s="183" t="s">
        <v>105</v>
      </c>
      <c r="E89" s="183" t="s">
        <v>453</v>
      </c>
      <c r="F89" s="183" t="s">
        <v>116</v>
      </c>
      <c r="G89" s="183" t="s">
        <v>105</v>
      </c>
      <c r="H89" s="183" t="s">
        <v>118</v>
      </c>
      <c r="I89" s="115"/>
      <c r="J89" s="219">
        <f t="shared" si="32"/>
        <v>1081.5999999999999</v>
      </c>
      <c r="K89" s="219">
        <f t="shared" si="32"/>
        <v>644.1</v>
      </c>
      <c r="L89" s="220">
        <f>K89/J89*100</f>
        <v>59.550665680473379</v>
      </c>
      <c r="M89" s="172"/>
    </row>
    <row r="90" spans="1:13" ht="51" x14ac:dyDescent="0.2">
      <c r="A90" s="102" t="s">
        <v>103</v>
      </c>
      <c r="B90" s="183" t="s">
        <v>105</v>
      </c>
      <c r="C90" s="183" t="s">
        <v>8</v>
      </c>
      <c r="D90" s="183" t="s">
        <v>105</v>
      </c>
      <c r="E90" s="183" t="s">
        <v>453</v>
      </c>
      <c r="F90" s="183" t="s">
        <v>116</v>
      </c>
      <c r="G90" s="183" t="s">
        <v>105</v>
      </c>
      <c r="H90" s="183" t="s">
        <v>118</v>
      </c>
      <c r="I90" s="115">
        <v>900</v>
      </c>
      <c r="J90" s="219">
        <f>'Приложение 2'!J53</f>
        <v>1081.5999999999999</v>
      </c>
      <c r="K90" s="219">
        <f>'Приложение 2'!K53</f>
        <v>644.1</v>
      </c>
      <c r="L90" s="220">
        <f>K90/J90*100</f>
        <v>59.550665680473379</v>
      </c>
      <c r="M90" s="172"/>
    </row>
    <row r="91" spans="1:13" ht="114.75" x14ac:dyDescent="0.2">
      <c r="A91" s="102" t="s">
        <v>145</v>
      </c>
      <c r="B91" s="183" t="s">
        <v>105</v>
      </c>
      <c r="C91" s="183" t="s">
        <v>8</v>
      </c>
      <c r="D91" s="183" t="s">
        <v>105</v>
      </c>
      <c r="E91" s="100" t="s">
        <v>144</v>
      </c>
      <c r="F91" s="183"/>
      <c r="G91" s="183"/>
      <c r="H91" s="183"/>
      <c r="I91" s="115"/>
      <c r="J91" s="219">
        <f>J92</f>
        <v>44.6</v>
      </c>
      <c r="K91" s="219">
        <f t="shared" ref="K91:K95" si="33">K92</f>
        <v>0</v>
      </c>
      <c r="L91" s="220">
        <f t="shared" si="28"/>
        <v>0</v>
      </c>
      <c r="M91" s="172"/>
    </row>
    <row r="92" spans="1:13" ht="89.25" x14ac:dyDescent="0.2">
      <c r="A92" s="102" t="s">
        <v>115</v>
      </c>
      <c r="B92" s="183" t="s">
        <v>105</v>
      </c>
      <c r="C92" s="183" t="s">
        <v>8</v>
      </c>
      <c r="D92" s="183" t="s">
        <v>105</v>
      </c>
      <c r="E92" s="100" t="s">
        <v>144</v>
      </c>
      <c r="F92" s="183" t="s">
        <v>114</v>
      </c>
      <c r="G92" s="231"/>
      <c r="H92" s="231"/>
      <c r="I92" s="232"/>
      <c r="J92" s="219">
        <f t="shared" ref="J92:J94" si="34">J93</f>
        <v>44.6</v>
      </c>
      <c r="K92" s="219">
        <f t="shared" si="33"/>
        <v>0</v>
      </c>
      <c r="L92" s="220">
        <f t="shared" si="28"/>
        <v>0</v>
      </c>
      <c r="M92" s="172"/>
    </row>
    <row r="93" spans="1:13" ht="38.25" x14ac:dyDescent="0.2">
      <c r="A93" s="102" t="s">
        <v>117</v>
      </c>
      <c r="B93" s="183" t="s">
        <v>105</v>
      </c>
      <c r="C93" s="183" t="s">
        <v>8</v>
      </c>
      <c r="D93" s="183" t="s">
        <v>105</v>
      </c>
      <c r="E93" s="100" t="s">
        <v>144</v>
      </c>
      <c r="F93" s="183" t="s">
        <v>116</v>
      </c>
      <c r="G93" s="231"/>
      <c r="H93" s="231"/>
      <c r="I93" s="232"/>
      <c r="J93" s="219">
        <f t="shared" si="34"/>
        <v>44.6</v>
      </c>
      <c r="K93" s="219">
        <f t="shared" si="33"/>
        <v>0</v>
      </c>
      <c r="L93" s="220">
        <f t="shared" si="28"/>
        <v>0</v>
      </c>
      <c r="M93" s="172"/>
    </row>
    <row r="94" spans="1:13" x14ac:dyDescent="0.2">
      <c r="A94" s="117" t="s">
        <v>104</v>
      </c>
      <c r="B94" s="183" t="s">
        <v>105</v>
      </c>
      <c r="C94" s="183" t="s">
        <v>8</v>
      </c>
      <c r="D94" s="183" t="s">
        <v>105</v>
      </c>
      <c r="E94" s="100" t="s">
        <v>144</v>
      </c>
      <c r="F94" s="183" t="s">
        <v>116</v>
      </c>
      <c r="G94" s="183" t="s">
        <v>105</v>
      </c>
      <c r="H94" s="231"/>
      <c r="I94" s="232"/>
      <c r="J94" s="219">
        <f t="shared" si="34"/>
        <v>44.6</v>
      </c>
      <c r="K94" s="219">
        <f t="shared" si="33"/>
        <v>0</v>
      </c>
      <c r="L94" s="220">
        <f t="shared" si="28"/>
        <v>0</v>
      </c>
      <c r="M94" s="172"/>
    </row>
    <row r="95" spans="1:13" ht="76.5" x14ac:dyDescent="0.2">
      <c r="A95" s="117" t="s">
        <v>119</v>
      </c>
      <c r="B95" s="183" t="s">
        <v>105</v>
      </c>
      <c r="C95" s="183" t="s">
        <v>8</v>
      </c>
      <c r="D95" s="183" t="s">
        <v>105</v>
      </c>
      <c r="E95" s="100" t="s">
        <v>144</v>
      </c>
      <c r="F95" s="183" t="s">
        <v>116</v>
      </c>
      <c r="G95" s="183" t="s">
        <v>105</v>
      </c>
      <c r="H95" s="183" t="s">
        <v>118</v>
      </c>
      <c r="I95" s="232"/>
      <c r="J95" s="219">
        <f>J96</f>
        <v>44.6</v>
      </c>
      <c r="K95" s="219">
        <f t="shared" si="33"/>
        <v>0</v>
      </c>
      <c r="L95" s="220">
        <f t="shared" si="28"/>
        <v>0</v>
      </c>
      <c r="M95" s="172"/>
    </row>
    <row r="96" spans="1:13" ht="51" x14ac:dyDescent="0.2">
      <c r="A96" s="102" t="s">
        <v>103</v>
      </c>
      <c r="B96" s="183" t="s">
        <v>105</v>
      </c>
      <c r="C96" s="183" t="s">
        <v>8</v>
      </c>
      <c r="D96" s="183" t="s">
        <v>105</v>
      </c>
      <c r="E96" s="100" t="s">
        <v>144</v>
      </c>
      <c r="F96" s="183" t="s">
        <v>116</v>
      </c>
      <c r="G96" s="183" t="s">
        <v>105</v>
      </c>
      <c r="H96" s="183" t="s">
        <v>118</v>
      </c>
      <c r="I96" s="115">
        <v>900</v>
      </c>
      <c r="J96" s="219">
        <f>'Приложение 2'!J56</f>
        <v>44.6</v>
      </c>
      <c r="K96" s="219">
        <f>'Приложение 2'!K56</f>
        <v>0</v>
      </c>
      <c r="L96" s="220">
        <f t="shared" si="28"/>
        <v>0</v>
      </c>
      <c r="M96" s="172"/>
    </row>
    <row r="97" spans="1:13" ht="51" x14ac:dyDescent="0.2">
      <c r="A97" s="102" t="s">
        <v>209</v>
      </c>
      <c r="B97" s="183" t="s">
        <v>105</v>
      </c>
      <c r="C97" s="183" t="s">
        <v>9</v>
      </c>
      <c r="D97" s="183"/>
      <c r="E97" s="183"/>
      <c r="F97" s="183"/>
      <c r="G97" s="231"/>
      <c r="H97" s="231"/>
      <c r="I97" s="232"/>
      <c r="J97" s="219">
        <f>J98</f>
        <v>1800.9</v>
      </c>
      <c r="K97" s="219">
        <f t="shared" ref="K97" si="35">K98</f>
        <v>440.8</v>
      </c>
      <c r="L97" s="220">
        <f t="shared" si="28"/>
        <v>24.476650563607087</v>
      </c>
      <c r="M97" s="172"/>
    </row>
    <row r="98" spans="1:13" ht="76.5" x14ac:dyDescent="0.2">
      <c r="A98" s="102" t="s">
        <v>210</v>
      </c>
      <c r="B98" s="183" t="s">
        <v>105</v>
      </c>
      <c r="C98" s="183" t="s">
        <v>9</v>
      </c>
      <c r="D98" s="183" t="s">
        <v>155</v>
      </c>
      <c r="E98" s="183"/>
      <c r="F98" s="183"/>
      <c r="G98" s="231"/>
      <c r="H98" s="231"/>
      <c r="I98" s="232"/>
      <c r="J98" s="219">
        <f>J99</f>
        <v>1800.9</v>
      </c>
      <c r="K98" s="219">
        <f t="shared" ref="K98" si="36">K99</f>
        <v>440.8</v>
      </c>
      <c r="L98" s="220">
        <f t="shared" si="28"/>
        <v>24.476650563607087</v>
      </c>
      <c r="M98" s="172"/>
    </row>
    <row r="99" spans="1:13" ht="25.5" x14ac:dyDescent="0.2">
      <c r="A99" s="104" t="s">
        <v>211</v>
      </c>
      <c r="B99" s="183" t="s">
        <v>105</v>
      </c>
      <c r="C99" s="183" t="s">
        <v>9</v>
      </c>
      <c r="D99" s="183" t="s">
        <v>155</v>
      </c>
      <c r="E99" s="183" t="s">
        <v>206</v>
      </c>
      <c r="F99" s="183"/>
      <c r="G99" s="183"/>
      <c r="H99" s="183"/>
      <c r="I99" s="115"/>
      <c r="J99" s="219">
        <f>J100</f>
        <v>1800.9</v>
      </c>
      <c r="K99" s="219">
        <f t="shared" ref="K99:K103" si="37">K100</f>
        <v>440.8</v>
      </c>
      <c r="L99" s="220">
        <f t="shared" si="28"/>
        <v>24.476650563607087</v>
      </c>
      <c r="M99" s="172"/>
    </row>
    <row r="100" spans="1:13" ht="25.5" x14ac:dyDescent="0.2">
      <c r="A100" s="99" t="s">
        <v>182</v>
      </c>
      <c r="B100" s="183" t="s">
        <v>105</v>
      </c>
      <c r="C100" s="183" t="s">
        <v>9</v>
      </c>
      <c r="D100" s="183" t="s">
        <v>155</v>
      </c>
      <c r="E100" s="183" t="s">
        <v>206</v>
      </c>
      <c r="F100" s="183" t="s">
        <v>173</v>
      </c>
      <c r="G100" s="231"/>
      <c r="H100" s="231"/>
      <c r="I100" s="232"/>
      <c r="J100" s="219">
        <f t="shared" ref="J100:J103" si="38">J101</f>
        <v>1800.9</v>
      </c>
      <c r="K100" s="219">
        <f t="shared" si="37"/>
        <v>440.8</v>
      </c>
      <c r="L100" s="220">
        <f t="shared" si="28"/>
        <v>24.476650563607087</v>
      </c>
      <c r="M100" s="172"/>
    </row>
    <row r="101" spans="1:13" ht="25.5" x14ac:dyDescent="0.2">
      <c r="A101" s="99" t="s">
        <v>212</v>
      </c>
      <c r="B101" s="183" t="s">
        <v>105</v>
      </c>
      <c r="C101" s="183" t="s">
        <v>9</v>
      </c>
      <c r="D101" s="183" t="s">
        <v>155</v>
      </c>
      <c r="E101" s="183" t="s">
        <v>206</v>
      </c>
      <c r="F101" s="183" t="s">
        <v>129</v>
      </c>
      <c r="G101" s="231"/>
      <c r="H101" s="231"/>
      <c r="I101" s="232"/>
      <c r="J101" s="219">
        <f t="shared" si="38"/>
        <v>1800.9</v>
      </c>
      <c r="K101" s="219">
        <f t="shared" si="37"/>
        <v>440.8</v>
      </c>
      <c r="L101" s="220">
        <f t="shared" si="28"/>
        <v>24.476650563607087</v>
      </c>
      <c r="M101" s="172"/>
    </row>
    <row r="102" spans="1:13" x14ac:dyDescent="0.2">
      <c r="A102" s="102" t="s">
        <v>207</v>
      </c>
      <c r="B102" s="183" t="s">
        <v>105</v>
      </c>
      <c r="C102" s="183" t="s">
        <v>9</v>
      </c>
      <c r="D102" s="183" t="s">
        <v>155</v>
      </c>
      <c r="E102" s="183" t="s">
        <v>206</v>
      </c>
      <c r="F102" s="183" t="s">
        <v>129</v>
      </c>
      <c r="G102" s="183" t="s">
        <v>17</v>
      </c>
      <c r="H102" s="231"/>
      <c r="I102" s="232"/>
      <c r="J102" s="219">
        <f t="shared" si="38"/>
        <v>1800.9</v>
      </c>
      <c r="K102" s="219">
        <f t="shared" si="37"/>
        <v>440.8</v>
      </c>
      <c r="L102" s="220">
        <f t="shared" si="28"/>
        <v>24.476650563607087</v>
      </c>
      <c r="M102" s="172"/>
    </row>
    <row r="103" spans="1:13" x14ac:dyDescent="0.2">
      <c r="A103" s="102" t="s">
        <v>208</v>
      </c>
      <c r="B103" s="183" t="s">
        <v>105</v>
      </c>
      <c r="C103" s="183" t="s">
        <v>9</v>
      </c>
      <c r="D103" s="183" t="s">
        <v>155</v>
      </c>
      <c r="E103" s="183" t="s">
        <v>206</v>
      </c>
      <c r="F103" s="183" t="s">
        <v>129</v>
      </c>
      <c r="G103" s="183" t="s">
        <v>17</v>
      </c>
      <c r="H103" s="183" t="s">
        <v>105</v>
      </c>
      <c r="I103" s="232"/>
      <c r="J103" s="219">
        <f t="shared" si="38"/>
        <v>1800.9</v>
      </c>
      <c r="K103" s="219">
        <f t="shared" si="37"/>
        <v>440.8</v>
      </c>
      <c r="L103" s="220">
        <f t="shared" si="28"/>
        <v>24.476650563607087</v>
      </c>
      <c r="M103" s="172"/>
    </row>
    <row r="104" spans="1:13" ht="51" x14ac:dyDescent="0.2">
      <c r="A104" s="102" t="s">
        <v>103</v>
      </c>
      <c r="B104" s="183" t="s">
        <v>105</v>
      </c>
      <c r="C104" s="183" t="s">
        <v>9</v>
      </c>
      <c r="D104" s="183" t="s">
        <v>155</v>
      </c>
      <c r="E104" s="183" t="s">
        <v>206</v>
      </c>
      <c r="F104" s="183" t="s">
        <v>129</v>
      </c>
      <c r="G104" s="183" t="s">
        <v>17</v>
      </c>
      <c r="H104" s="183" t="s">
        <v>105</v>
      </c>
      <c r="I104" s="115">
        <v>900</v>
      </c>
      <c r="J104" s="219">
        <f>'Приложение 2'!J195</f>
        <v>1800.9</v>
      </c>
      <c r="K104" s="219">
        <f>'Приложение 2'!K195</f>
        <v>440.8</v>
      </c>
      <c r="L104" s="220">
        <f t="shared" si="28"/>
        <v>24.476650563607087</v>
      </c>
      <c r="M104" s="172"/>
    </row>
    <row r="105" spans="1:13" ht="63.75" x14ac:dyDescent="0.2">
      <c r="A105" s="102" t="s">
        <v>238</v>
      </c>
      <c r="B105" s="183" t="s">
        <v>105</v>
      </c>
      <c r="C105" s="183" t="s">
        <v>11</v>
      </c>
      <c r="D105" s="183"/>
      <c r="E105" s="183"/>
      <c r="F105" s="183"/>
      <c r="G105" s="231"/>
      <c r="H105" s="231"/>
      <c r="I105" s="232"/>
      <c r="J105" s="219">
        <f>J106+J127+J140</f>
        <v>29078.600000000002</v>
      </c>
      <c r="K105" s="219">
        <f>K106+K127+K140</f>
        <v>14643.699999999999</v>
      </c>
      <c r="L105" s="220">
        <f t="shared" si="28"/>
        <v>50.359026913262674</v>
      </c>
      <c r="M105" s="172"/>
    </row>
    <row r="106" spans="1:13" ht="76.5" x14ac:dyDescent="0.2">
      <c r="A106" s="102" t="s">
        <v>239</v>
      </c>
      <c r="B106" s="183" t="s">
        <v>105</v>
      </c>
      <c r="C106" s="183" t="s">
        <v>11</v>
      </c>
      <c r="D106" s="183" t="s">
        <v>105</v>
      </c>
      <c r="E106" s="183"/>
      <c r="F106" s="183"/>
      <c r="G106" s="231"/>
      <c r="H106" s="231"/>
      <c r="I106" s="232"/>
      <c r="J106" s="219">
        <f>J107+J118</f>
        <v>7980.6</v>
      </c>
      <c r="K106" s="219">
        <f>K107+K118</f>
        <v>1593.4</v>
      </c>
      <c r="L106" s="220">
        <f t="shared" si="28"/>
        <v>19.965917349572713</v>
      </c>
      <c r="M106" s="172"/>
    </row>
    <row r="107" spans="1:13" x14ac:dyDescent="0.2">
      <c r="A107" s="102" t="s">
        <v>240</v>
      </c>
      <c r="B107" s="183" t="s">
        <v>105</v>
      </c>
      <c r="C107" s="183" t="s">
        <v>11</v>
      </c>
      <c r="D107" s="183" t="s">
        <v>105</v>
      </c>
      <c r="E107" s="183" t="s">
        <v>237</v>
      </c>
      <c r="F107" s="183"/>
      <c r="G107" s="183"/>
      <c r="H107" s="183"/>
      <c r="I107" s="115"/>
      <c r="J107" s="219">
        <f>J108+J113</f>
        <v>7980.6</v>
      </c>
      <c r="K107" s="219">
        <f t="shared" ref="K107" si="39">K108+K113</f>
        <v>1593.4</v>
      </c>
      <c r="L107" s="220">
        <f t="shared" si="28"/>
        <v>19.965917349572713</v>
      </c>
      <c r="M107" s="172"/>
    </row>
    <row r="108" spans="1:13" ht="89.25" x14ac:dyDescent="0.2">
      <c r="A108" s="102" t="s">
        <v>115</v>
      </c>
      <c r="B108" s="183" t="s">
        <v>105</v>
      </c>
      <c r="C108" s="183" t="s">
        <v>11</v>
      </c>
      <c r="D108" s="183" t="s">
        <v>105</v>
      </c>
      <c r="E108" s="183" t="s">
        <v>237</v>
      </c>
      <c r="F108" s="183" t="s">
        <v>114</v>
      </c>
      <c r="G108" s="231"/>
      <c r="H108" s="231"/>
      <c r="I108" s="232"/>
      <c r="J108" s="219">
        <f t="shared" ref="J108:J111" si="40">J109</f>
        <v>7673.8</v>
      </c>
      <c r="K108" s="219">
        <f t="shared" ref="K108:K111" si="41">K109</f>
        <v>1593.4</v>
      </c>
      <c r="L108" s="220">
        <f t="shared" si="28"/>
        <v>20.764158565508612</v>
      </c>
      <c r="M108" s="172"/>
    </row>
    <row r="109" spans="1:13" ht="25.5" x14ac:dyDescent="0.2">
      <c r="A109" s="99" t="s">
        <v>165</v>
      </c>
      <c r="B109" s="183" t="s">
        <v>105</v>
      </c>
      <c r="C109" s="183" t="s">
        <v>11</v>
      </c>
      <c r="D109" s="183" t="s">
        <v>105</v>
      </c>
      <c r="E109" s="183" t="s">
        <v>237</v>
      </c>
      <c r="F109" s="183" t="s">
        <v>162</v>
      </c>
      <c r="G109" s="231"/>
      <c r="H109" s="231"/>
      <c r="I109" s="232"/>
      <c r="J109" s="219">
        <f t="shared" si="40"/>
        <v>7673.8</v>
      </c>
      <c r="K109" s="219">
        <f t="shared" si="41"/>
        <v>1593.4</v>
      </c>
      <c r="L109" s="220">
        <f t="shared" si="28"/>
        <v>20.764158565508612</v>
      </c>
      <c r="M109" s="172"/>
    </row>
    <row r="110" spans="1:13" x14ac:dyDescent="0.2">
      <c r="A110" s="117" t="s">
        <v>104</v>
      </c>
      <c r="B110" s="183" t="s">
        <v>105</v>
      </c>
      <c r="C110" s="183" t="s">
        <v>11</v>
      </c>
      <c r="D110" s="183" t="s">
        <v>105</v>
      </c>
      <c r="E110" s="183" t="s">
        <v>237</v>
      </c>
      <c r="F110" s="183" t="s">
        <v>162</v>
      </c>
      <c r="G110" s="183" t="s">
        <v>105</v>
      </c>
      <c r="H110" s="231"/>
      <c r="I110" s="232"/>
      <c r="J110" s="219">
        <f t="shared" si="40"/>
        <v>7673.8</v>
      </c>
      <c r="K110" s="219">
        <f t="shared" si="41"/>
        <v>1593.4</v>
      </c>
      <c r="L110" s="220">
        <f t="shared" si="28"/>
        <v>20.764158565508612</v>
      </c>
      <c r="M110" s="172"/>
    </row>
    <row r="111" spans="1:13" ht="25.5" x14ac:dyDescent="0.2">
      <c r="A111" s="102" t="s">
        <v>164</v>
      </c>
      <c r="B111" s="183" t="s">
        <v>105</v>
      </c>
      <c r="C111" s="183" t="s">
        <v>11</v>
      </c>
      <c r="D111" s="183" t="s">
        <v>105</v>
      </c>
      <c r="E111" s="183" t="s">
        <v>237</v>
      </c>
      <c r="F111" s="183" t="s">
        <v>162</v>
      </c>
      <c r="G111" s="183" t="s">
        <v>105</v>
      </c>
      <c r="H111" s="183" t="s">
        <v>160</v>
      </c>
      <c r="I111" s="232"/>
      <c r="J111" s="219">
        <f t="shared" si="40"/>
        <v>7673.8</v>
      </c>
      <c r="K111" s="219">
        <f t="shared" si="41"/>
        <v>1593.4</v>
      </c>
      <c r="L111" s="220">
        <f t="shared" si="28"/>
        <v>20.764158565508612</v>
      </c>
      <c r="M111" s="172"/>
    </row>
    <row r="112" spans="1:13" ht="53.25" customHeight="1" x14ac:dyDescent="0.2">
      <c r="A112" s="102" t="s">
        <v>336</v>
      </c>
      <c r="B112" s="183" t="s">
        <v>105</v>
      </c>
      <c r="C112" s="183" t="s">
        <v>11</v>
      </c>
      <c r="D112" s="183" t="s">
        <v>105</v>
      </c>
      <c r="E112" s="183" t="s">
        <v>237</v>
      </c>
      <c r="F112" s="183" t="s">
        <v>162</v>
      </c>
      <c r="G112" s="183" t="s">
        <v>105</v>
      </c>
      <c r="H112" s="183" t="s">
        <v>160</v>
      </c>
      <c r="I112" s="115">
        <v>901</v>
      </c>
      <c r="J112" s="219">
        <f>'Приложение 2'!J254</f>
        <v>7673.8</v>
      </c>
      <c r="K112" s="219">
        <f>'Приложение 2'!K254</f>
        <v>1593.4</v>
      </c>
      <c r="L112" s="220">
        <f t="shared" si="28"/>
        <v>20.764158565508612</v>
      </c>
      <c r="M112" s="172"/>
    </row>
    <row r="113" spans="1:13" ht="38.25" x14ac:dyDescent="0.2">
      <c r="A113" s="99" t="s">
        <v>126</v>
      </c>
      <c r="B113" s="183" t="s">
        <v>105</v>
      </c>
      <c r="C113" s="183" t="s">
        <v>11</v>
      </c>
      <c r="D113" s="183" t="s">
        <v>105</v>
      </c>
      <c r="E113" s="183" t="s">
        <v>237</v>
      </c>
      <c r="F113" s="183" t="s">
        <v>124</v>
      </c>
      <c r="G113" s="231"/>
      <c r="H113" s="231"/>
      <c r="I113" s="232"/>
      <c r="J113" s="219">
        <f t="shared" ref="J113:J116" si="42">J114</f>
        <v>306.8</v>
      </c>
      <c r="K113" s="219">
        <f t="shared" ref="K113:K116" si="43">K114</f>
        <v>0</v>
      </c>
      <c r="L113" s="220">
        <f t="shared" si="28"/>
        <v>0</v>
      </c>
      <c r="M113" s="172"/>
    </row>
    <row r="114" spans="1:13" ht="38.25" x14ac:dyDescent="0.2">
      <c r="A114" s="99" t="s">
        <v>127</v>
      </c>
      <c r="B114" s="183" t="s">
        <v>105</v>
      </c>
      <c r="C114" s="183" t="s">
        <v>11</v>
      </c>
      <c r="D114" s="183" t="s">
        <v>105</v>
      </c>
      <c r="E114" s="183" t="s">
        <v>237</v>
      </c>
      <c r="F114" s="183" t="s">
        <v>125</v>
      </c>
      <c r="G114" s="231"/>
      <c r="H114" s="231"/>
      <c r="I114" s="232"/>
      <c r="J114" s="219">
        <f t="shared" si="42"/>
        <v>306.8</v>
      </c>
      <c r="K114" s="219">
        <f t="shared" si="43"/>
        <v>0</v>
      </c>
      <c r="L114" s="220">
        <f t="shared" si="28"/>
        <v>0</v>
      </c>
      <c r="M114" s="172"/>
    </row>
    <row r="115" spans="1:13" x14ac:dyDescent="0.2">
      <c r="A115" s="117" t="s">
        <v>104</v>
      </c>
      <c r="B115" s="183" t="s">
        <v>105</v>
      </c>
      <c r="C115" s="183" t="s">
        <v>11</v>
      </c>
      <c r="D115" s="183" t="s">
        <v>105</v>
      </c>
      <c r="E115" s="183" t="s">
        <v>237</v>
      </c>
      <c r="F115" s="183" t="s">
        <v>125</v>
      </c>
      <c r="G115" s="183" t="s">
        <v>105</v>
      </c>
      <c r="H115" s="231"/>
      <c r="I115" s="232"/>
      <c r="J115" s="219">
        <f t="shared" si="42"/>
        <v>306.8</v>
      </c>
      <c r="K115" s="219">
        <f t="shared" si="43"/>
        <v>0</v>
      </c>
      <c r="L115" s="220">
        <f t="shared" si="28"/>
        <v>0</v>
      </c>
      <c r="M115" s="172"/>
    </row>
    <row r="116" spans="1:13" ht="25.5" x14ac:dyDescent="0.2">
      <c r="A116" s="102" t="s">
        <v>164</v>
      </c>
      <c r="B116" s="183" t="s">
        <v>105</v>
      </c>
      <c r="C116" s="183" t="s">
        <v>11</v>
      </c>
      <c r="D116" s="183" t="s">
        <v>105</v>
      </c>
      <c r="E116" s="183" t="s">
        <v>237</v>
      </c>
      <c r="F116" s="183" t="s">
        <v>125</v>
      </c>
      <c r="G116" s="183" t="s">
        <v>105</v>
      </c>
      <c r="H116" s="183" t="s">
        <v>160</v>
      </c>
      <c r="I116" s="232"/>
      <c r="J116" s="219">
        <f t="shared" si="42"/>
        <v>306.8</v>
      </c>
      <c r="K116" s="219">
        <f t="shared" si="43"/>
        <v>0</v>
      </c>
      <c r="L116" s="220">
        <f t="shared" si="28"/>
        <v>0</v>
      </c>
      <c r="M116" s="172"/>
    </row>
    <row r="117" spans="1:13" ht="52.5" customHeight="1" x14ac:dyDescent="0.2">
      <c r="A117" s="102" t="s">
        <v>336</v>
      </c>
      <c r="B117" s="183" t="s">
        <v>105</v>
      </c>
      <c r="C117" s="183" t="s">
        <v>11</v>
      </c>
      <c r="D117" s="183" t="s">
        <v>105</v>
      </c>
      <c r="E117" s="183" t="s">
        <v>237</v>
      </c>
      <c r="F117" s="183" t="s">
        <v>125</v>
      </c>
      <c r="G117" s="183" t="s">
        <v>105</v>
      </c>
      <c r="H117" s="183" t="s">
        <v>160</v>
      </c>
      <c r="I117" s="115">
        <v>901</v>
      </c>
      <c r="J117" s="219">
        <f>'Приложение 2'!J256</f>
        <v>306.8</v>
      </c>
      <c r="K117" s="219">
        <f>'Приложение 2'!K256</f>
        <v>0</v>
      </c>
      <c r="L117" s="220">
        <f t="shared" si="28"/>
        <v>0</v>
      </c>
      <c r="M117" s="172"/>
    </row>
    <row r="118" spans="1:13" ht="15.75" hidden="1" customHeight="1" x14ac:dyDescent="0.2">
      <c r="A118" s="99" t="s">
        <v>132</v>
      </c>
      <c r="B118" s="183" t="s">
        <v>105</v>
      </c>
      <c r="C118" s="183" t="s">
        <v>11</v>
      </c>
      <c r="D118" s="183" t="s">
        <v>105</v>
      </c>
      <c r="E118" s="183" t="s">
        <v>237</v>
      </c>
      <c r="F118" s="183" t="s">
        <v>130</v>
      </c>
      <c r="G118" s="231"/>
      <c r="H118" s="231"/>
      <c r="I118" s="232"/>
      <c r="J118" s="219">
        <f>J123+J119</f>
        <v>0</v>
      </c>
      <c r="K118" s="219">
        <f>K123+K119</f>
        <v>0</v>
      </c>
      <c r="L118" s="220" t="e">
        <f t="shared" si="28"/>
        <v>#DIV/0!</v>
      </c>
      <c r="M118" s="172"/>
    </row>
    <row r="119" spans="1:13" ht="15.75" hidden="1" customHeight="1" x14ac:dyDescent="0.2">
      <c r="A119" s="99" t="s">
        <v>451</v>
      </c>
      <c r="B119" s="183" t="s">
        <v>105</v>
      </c>
      <c r="C119" s="183" t="s">
        <v>11</v>
      </c>
      <c r="D119" s="183" t="s">
        <v>105</v>
      </c>
      <c r="E119" s="183" t="s">
        <v>237</v>
      </c>
      <c r="F119" s="183" t="s">
        <v>452</v>
      </c>
      <c r="G119" s="231"/>
      <c r="H119" s="231"/>
      <c r="I119" s="232"/>
      <c r="J119" s="219">
        <f t="shared" ref="J119:K125" si="44">J120</f>
        <v>0</v>
      </c>
      <c r="K119" s="219">
        <f t="shared" si="44"/>
        <v>0</v>
      </c>
      <c r="L119" s="220" t="e">
        <f t="shared" si="28"/>
        <v>#DIV/0!</v>
      </c>
      <c r="M119" s="172"/>
    </row>
    <row r="120" spans="1:13" ht="11.25" hidden="1" customHeight="1" x14ac:dyDescent="0.2">
      <c r="A120" s="102" t="s">
        <v>104</v>
      </c>
      <c r="B120" s="183" t="s">
        <v>105</v>
      </c>
      <c r="C120" s="183" t="s">
        <v>11</v>
      </c>
      <c r="D120" s="183" t="s">
        <v>105</v>
      </c>
      <c r="E120" s="183" t="s">
        <v>237</v>
      </c>
      <c r="F120" s="183" t="s">
        <v>452</v>
      </c>
      <c r="G120" s="183" t="s">
        <v>105</v>
      </c>
      <c r="H120" s="231"/>
      <c r="I120" s="232"/>
      <c r="J120" s="219">
        <f t="shared" si="44"/>
        <v>0</v>
      </c>
      <c r="K120" s="219">
        <f t="shared" si="44"/>
        <v>0</v>
      </c>
      <c r="L120" s="220" t="e">
        <f t="shared" si="28"/>
        <v>#DIV/0!</v>
      </c>
      <c r="M120" s="172"/>
    </row>
    <row r="121" spans="1:13" ht="26.25" hidden="1" customHeight="1" x14ac:dyDescent="0.2">
      <c r="A121" s="102" t="s">
        <v>164</v>
      </c>
      <c r="B121" s="183" t="s">
        <v>105</v>
      </c>
      <c r="C121" s="183" t="s">
        <v>11</v>
      </c>
      <c r="D121" s="183" t="s">
        <v>105</v>
      </c>
      <c r="E121" s="183" t="s">
        <v>237</v>
      </c>
      <c r="F121" s="183" t="s">
        <v>452</v>
      </c>
      <c r="G121" s="183" t="s">
        <v>105</v>
      </c>
      <c r="H121" s="183" t="s">
        <v>160</v>
      </c>
      <c r="I121" s="232"/>
      <c r="J121" s="219">
        <f t="shared" si="44"/>
        <v>0</v>
      </c>
      <c r="K121" s="219">
        <f t="shared" si="44"/>
        <v>0</v>
      </c>
      <c r="L121" s="220" t="e">
        <f t="shared" si="28"/>
        <v>#DIV/0!</v>
      </c>
      <c r="M121" s="172"/>
    </row>
    <row r="122" spans="1:13" ht="52.5" hidden="1" customHeight="1" x14ac:dyDescent="0.2">
      <c r="A122" s="102" t="s">
        <v>230</v>
      </c>
      <c r="B122" s="183" t="s">
        <v>105</v>
      </c>
      <c r="C122" s="183" t="s">
        <v>11</v>
      </c>
      <c r="D122" s="183" t="s">
        <v>105</v>
      </c>
      <c r="E122" s="183" t="s">
        <v>237</v>
      </c>
      <c r="F122" s="183" t="s">
        <v>452</v>
      </c>
      <c r="G122" s="183" t="s">
        <v>105</v>
      </c>
      <c r="H122" s="183" t="s">
        <v>160</v>
      </c>
      <c r="I122" s="115">
        <v>901</v>
      </c>
      <c r="J122" s="219">
        <f>'Приложение 2'!J258</f>
        <v>0</v>
      </c>
      <c r="K122" s="219">
        <f>'Приложение 2'!K258</f>
        <v>0</v>
      </c>
      <c r="L122" s="220" t="e">
        <f t="shared" si="28"/>
        <v>#DIV/0!</v>
      </c>
      <c r="M122" s="172"/>
    </row>
    <row r="123" spans="1:13" ht="27.75" hidden="1" customHeight="1" x14ac:dyDescent="0.2">
      <c r="A123" s="99" t="s">
        <v>133</v>
      </c>
      <c r="B123" s="183" t="s">
        <v>105</v>
      </c>
      <c r="C123" s="183" t="s">
        <v>11</v>
      </c>
      <c r="D123" s="183" t="s">
        <v>105</v>
      </c>
      <c r="E123" s="183" t="s">
        <v>237</v>
      </c>
      <c r="F123" s="183" t="s">
        <v>131</v>
      </c>
      <c r="G123" s="231"/>
      <c r="H123" s="231"/>
      <c r="I123" s="232"/>
      <c r="J123" s="219">
        <f t="shared" si="44"/>
        <v>0</v>
      </c>
      <c r="K123" s="219">
        <f t="shared" si="44"/>
        <v>0</v>
      </c>
      <c r="L123" s="220" t="e">
        <f t="shared" si="28"/>
        <v>#DIV/0!</v>
      </c>
      <c r="M123" s="172"/>
    </row>
    <row r="124" spans="1:13" ht="13.5" hidden="1" customHeight="1" x14ac:dyDescent="0.2">
      <c r="A124" s="102" t="s">
        <v>104</v>
      </c>
      <c r="B124" s="183" t="s">
        <v>105</v>
      </c>
      <c r="C124" s="183" t="s">
        <v>11</v>
      </c>
      <c r="D124" s="183" t="s">
        <v>105</v>
      </c>
      <c r="E124" s="183" t="s">
        <v>237</v>
      </c>
      <c r="F124" s="183" t="s">
        <v>131</v>
      </c>
      <c r="G124" s="183" t="s">
        <v>105</v>
      </c>
      <c r="H124" s="231"/>
      <c r="I124" s="232"/>
      <c r="J124" s="219">
        <f t="shared" si="44"/>
        <v>0</v>
      </c>
      <c r="K124" s="219">
        <f t="shared" si="44"/>
        <v>0</v>
      </c>
      <c r="L124" s="220" t="e">
        <f t="shared" si="28"/>
        <v>#DIV/0!</v>
      </c>
      <c r="M124" s="172"/>
    </row>
    <row r="125" spans="1:13" ht="24" hidden="1" customHeight="1" x14ac:dyDescent="0.2">
      <c r="A125" s="102" t="s">
        <v>164</v>
      </c>
      <c r="B125" s="183" t="s">
        <v>105</v>
      </c>
      <c r="C125" s="183" t="s">
        <v>11</v>
      </c>
      <c r="D125" s="183" t="s">
        <v>105</v>
      </c>
      <c r="E125" s="183" t="s">
        <v>237</v>
      </c>
      <c r="F125" s="183" t="s">
        <v>131</v>
      </c>
      <c r="G125" s="183" t="s">
        <v>105</v>
      </c>
      <c r="H125" s="183" t="s">
        <v>160</v>
      </c>
      <c r="I125" s="232"/>
      <c r="J125" s="219">
        <f t="shared" si="44"/>
        <v>0</v>
      </c>
      <c r="K125" s="219">
        <f t="shared" si="44"/>
        <v>0</v>
      </c>
      <c r="L125" s="220" t="e">
        <f t="shared" si="28"/>
        <v>#DIV/0!</v>
      </c>
      <c r="M125" s="172"/>
    </row>
    <row r="126" spans="1:13" ht="52.5" hidden="1" customHeight="1" x14ac:dyDescent="0.2">
      <c r="A126" s="102" t="s">
        <v>230</v>
      </c>
      <c r="B126" s="183" t="s">
        <v>105</v>
      </c>
      <c r="C126" s="183" t="s">
        <v>11</v>
      </c>
      <c r="D126" s="183" t="s">
        <v>105</v>
      </c>
      <c r="E126" s="183" t="s">
        <v>237</v>
      </c>
      <c r="F126" s="183" t="s">
        <v>131</v>
      </c>
      <c r="G126" s="183" t="s">
        <v>105</v>
      </c>
      <c r="H126" s="183" t="s">
        <v>160</v>
      </c>
      <c r="I126" s="115">
        <v>901</v>
      </c>
      <c r="J126" s="219">
        <f>'Приложение 2'!J259</f>
        <v>0</v>
      </c>
      <c r="K126" s="219">
        <f>'Приложение 2'!K259</f>
        <v>0</v>
      </c>
      <c r="L126" s="220" t="e">
        <f t="shared" si="28"/>
        <v>#DIV/0!</v>
      </c>
      <c r="M126" s="172"/>
    </row>
    <row r="127" spans="1:13" ht="74.25" customHeight="1" x14ac:dyDescent="0.2">
      <c r="A127" s="102" t="s">
        <v>244</v>
      </c>
      <c r="B127" s="183" t="s">
        <v>105</v>
      </c>
      <c r="C127" s="183" t="s">
        <v>11</v>
      </c>
      <c r="D127" s="183" t="s">
        <v>108</v>
      </c>
      <c r="E127" s="183"/>
      <c r="F127" s="183"/>
      <c r="G127" s="231"/>
      <c r="H127" s="231"/>
      <c r="I127" s="232"/>
      <c r="J127" s="219">
        <f>J134+J128</f>
        <v>8761.7000000000007</v>
      </c>
      <c r="K127" s="219">
        <f>K134+K128</f>
        <v>7204.4</v>
      </c>
      <c r="L127" s="220">
        <f t="shared" si="28"/>
        <v>82.226052021867886</v>
      </c>
      <c r="M127" s="172"/>
    </row>
    <row r="128" spans="1:13" ht="203.25" hidden="1" customHeight="1" x14ac:dyDescent="0.2">
      <c r="A128" s="105" t="s">
        <v>488</v>
      </c>
      <c r="B128" s="183" t="s">
        <v>105</v>
      </c>
      <c r="C128" s="183" t="s">
        <v>11</v>
      </c>
      <c r="D128" s="183" t="s">
        <v>108</v>
      </c>
      <c r="E128" s="183" t="s">
        <v>487</v>
      </c>
      <c r="F128" s="183"/>
      <c r="G128" s="183"/>
      <c r="H128" s="183"/>
      <c r="I128" s="115"/>
      <c r="J128" s="219">
        <f>J129</f>
        <v>0</v>
      </c>
      <c r="K128" s="219">
        <f t="shared" ref="K128:K132" si="45">K129</f>
        <v>0</v>
      </c>
      <c r="L128" s="220" t="e">
        <f t="shared" ref="L128:L133" si="46">K128/J128*100</f>
        <v>#DIV/0!</v>
      </c>
      <c r="M128" s="172"/>
    </row>
    <row r="129" spans="1:13" ht="0.75" hidden="1" customHeight="1" x14ac:dyDescent="0.2">
      <c r="A129" s="99" t="s">
        <v>222</v>
      </c>
      <c r="B129" s="183" t="s">
        <v>105</v>
      </c>
      <c r="C129" s="183" t="s">
        <v>11</v>
      </c>
      <c r="D129" s="183" t="s">
        <v>108</v>
      </c>
      <c r="E129" s="183" t="s">
        <v>489</v>
      </c>
      <c r="F129" s="183" t="s">
        <v>219</v>
      </c>
      <c r="G129" s="231"/>
      <c r="H129" s="231"/>
      <c r="I129" s="232"/>
      <c r="J129" s="219">
        <f t="shared" ref="J129:J132" si="47">J130</f>
        <v>0</v>
      </c>
      <c r="K129" s="219">
        <f>K130</f>
        <v>0</v>
      </c>
      <c r="L129" s="220" t="e">
        <f t="shared" si="46"/>
        <v>#DIV/0!</v>
      </c>
      <c r="M129" s="172"/>
    </row>
    <row r="130" spans="1:13" hidden="1" x14ac:dyDescent="0.2">
      <c r="A130" s="99" t="s">
        <v>246</v>
      </c>
      <c r="B130" s="183" t="s">
        <v>105</v>
      </c>
      <c r="C130" s="183" t="s">
        <v>11</v>
      </c>
      <c r="D130" s="183" t="s">
        <v>108</v>
      </c>
      <c r="E130" s="183" t="s">
        <v>487</v>
      </c>
      <c r="F130" s="183" t="s">
        <v>242</v>
      </c>
      <c r="G130" s="231"/>
      <c r="H130" s="231"/>
      <c r="I130" s="232"/>
      <c r="J130" s="219">
        <f t="shared" si="47"/>
        <v>0</v>
      </c>
      <c r="K130" s="219">
        <f t="shared" si="45"/>
        <v>0</v>
      </c>
      <c r="L130" s="220" t="e">
        <f t="shared" si="46"/>
        <v>#DIV/0!</v>
      </c>
      <c r="M130" s="172"/>
    </row>
    <row r="131" spans="1:13" ht="25.5" hidden="1" x14ac:dyDescent="0.2">
      <c r="A131" s="108" t="s">
        <v>167</v>
      </c>
      <c r="B131" s="183" t="s">
        <v>105</v>
      </c>
      <c r="C131" s="183" t="s">
        <v>11</v>
      </c>
      <c r="D131" s="183" t="s">
        <v>108</v>
      </c>
      <c r="E131" s="183" t="s">
        <v>489</v>
      </c>
      <c r="F131" s="183" t="s">
        <v>242</v>
      </c>
      <c r="G131" s="183" t="s">
        <v>166</v>
      </c>
      <c r="H131" s="231"/>
      <c r="I131" s="232"/>
      <c r="J131" s="219">
        <f t="shared" si="47"/>
        <v>0</v>
      </c>
      <c r="K131" s="219">
        <f t="shared" si="45"/>
        <v>0</v>
      </c>
      <c r="L131" s="220" t="e">
        <f t="shared" si="46"/>
        <v>#DIV/0!</v>
      </c>
      <c r="M131" s="172"/>
    </row>
    <row r="132" spans="1:13" ht="0.75" hidden="1" customHeight="1" x14ac:dyDescent="0.2">
      <c r="A132" s="102" t="s">
        <v>247</v>
      </c>
      <c r="B132" s="183" t="s">
        <v>105</v>
      </c>
      <c r="C132" s="183" t="s">
        <v>11</v>
      </c>
      <c r="D132" s="183" t="s">
        <v>108</v>
      </c>
      <c r="E132" s="183" t="s">
        <v>487</v>
      </c>
      <c r="F132" s="183" t="s">
        <v>242</v>
      </c>
      <c r="G132" s="183" t="s">
        <v>166</v>
      </c>
      <c r="H132" s="183" t="s">
        <v>17</v>
      </c>
      <c r="I132" s="232"/>
      <c r="J132" s="219">
        <f t="shared" si="47"/>
        <v>0</v>
      </c>
      <c r="K132" s="219">
        <f t="shared" si="45"/>
        <v>0</v>
      </c>
      <c r="L132" s="220" t="e">
        <f t="shared" si="46"/>
        <v>#DIV/0!</v>
      </c>
      <c r="M132" s="172"/>
    </row>
    <row r="133" spans="1:13" ht="49.5" hidden="1" customHeight="1" x14ac:dyDescent="0.2">
      <c r="A133" s="102" t="s">
        <v>336</v>
      </c>
      <c r="B133" s="183" t="s">
        <v>105</v>
      </c>
      <c r="C133" s="183" t="s">
        <v>11</v>
      </c>
      <c r="D133" s="183" t="s">
        <v>108</v>
      </c>
      <c r="E133" s="183" t="s">
        <v>489</v>
      </c>
      <c r="F133" s="183" t="s">
        <v>242</v>
      </c>
      <c r="G133" s="183" t="s">
        <v>166</v>
      </c>
      <c r="H133" s="183" t="s">
        <v>17</v>
      </c>
      <c r="I133" s="115">
        <v>901</v>
      </c>
      <c r="J133" s="219">
        <f>'Приложение 2'!J274</f>
        <v>0</v>
      </c>
      <c r="K133" s="219">
        <f>'Приложение 2'!K274</f>
        <v>0</v>
      </c>
      <c r="L133" s="220" t="e">
        <f t="shared" si="46"/>
        <v>#DIV/0!</v>
      </c>
      <c r="M133" s="172"/>
    </row>
    <row r="134" spans="1:13" ht="25.5" x14ac:dyDescent="0.2">
      <c r="A134" s="105" t="s">
        <v>245</v>
      </c>
      <c r="B134" s="183" t="s">
        <v>105</v>
      </c>
      <c r="C134" s="183" t="s">
        <v>11</v>
      </c>
      <c r="D134" s="183" t="s">
        <v>108</v>
      </c>
      <c r="E134" s="183" t="s">
        <v>241</v>
      </c>
      <c r="F134" s="183"/>
      <c r="G134" s="183"/>
      <c r="H134" s="183"/>
      <c r="I134" s="115"/>
      <c r="J134" s="219">
        <f>J135</f>
        <v>8761.7000000000007</v>
      </c>
      <c r="K134" s="219">
        <f t="shared" ref="K134" si="48">K135</f>
        <v>7204.4</v>
      </c>
      <c r="L134" s="220">
        <f t="shared" si="28"/>
        <v>82.226052021867886</v>
      </c>
      <c r="M134" s="172"/>
    </row>
    <row r="135" spans="1:13" ht="51" x14ac:dyDescent="0.2">
      <c r="A135" s="99" t="s">
        <v>222</v>
      </c>
      <c r="B135" s="183" t="s">
        <v>105</v>
      </c>
      <c r="C135" s="183" t="s">
        <v>11</v>
      </c>
      <c r="D135" s="183" t="s">
        <v>108</v>
      </c>
      <c r="E135" s="183" t="s">
        <v>241</v>
      </c>
      <c r="F135" s="183" t="s">
        <v>219</v>
      </c>
      <c r="G135" s="231"/>
      <c r="H135" s="231"/>
      <c r="I135" s="232"/>
      <c r="J135" s="219">
        <f t="shared" ref="J135:J138" si="49">J136</f>
        <v>8761.7000000000007</v>
      </c>
      <c r="K135" s="219">
        <f t="shared" ref="K135:K138" si="50">K136</f>
        <v>7204.4</v>
      </c>
      <c r="L135" s="220">
        <f t="shared" si="28"/>
        <v>82.226052021867886</v>
      </c>
      <c r="M135" s="172"/>
    </row>
    <row r="136" spans="1:13" x14ac:dyDescent="0.2">
      <c r="A136" s="99" t="s">
        <v>246</v>
      </c>
      <c r="B136" s="183" t="s">
        <v>105</v>
      </c>
      <c r="C136" s="183" t="s">
        <v>11</v>
      </c>
      <c r="D136" s="183" t="s">
        <v>108</v>
      </c>
      <c r="E136" s="183" t="s">
        <v>241</v>
      </c>
      <c r="F136" s="183" t="s">
        <v>242</v>
      </c>
      <c r="G136" s="231"/>
      <c r="H136" s="231"/>
      <c r="I136" s="232"/>
      <c r="J136" s="219">
        <f t="shared" si="49"/>
        <v>8761.7000000000007</v>
      </c>
      <c r="K136" s="219">
        <f t="shared" si="50"/>
        <v>7204.4</v>
      </c>
      <c r="L136" s="220">
        <f t="shared" si="28"/>
        <v>82.226052021867886</v>
      </c>
      <c r="M136" s="172"/>
    </row>
    <row r="137" spans="1:13" x14ac:dyDescent="0.2">
      <c r="A137" s="117" t="s">
        <v>104</v>
      </c>
      <c r="B137" s="183" t="s">
        <v>105</v>
      </c>
      <c r="C137" s="183" t="s">
        <v>11</v>
      </c>
      <c r="D137" s="183" t="s">
        <v>108</v>
      </c>
      <c r="E137" s="183" t="s">
        <v>241</v>
      </c>
      <c r="F137" s="183" t="s">
        <v>242</v>
      </c>
      <c r="G137" s="183" t="s">
        <v>105</v>
      </c>
      <c r="H137" s="231"/>
      <c r="I137" s="232"/>
      <c r="J137" s="219">
        <f t="shared" si="49"/>
        <v>8761.7000000000007</v>
      </c>
      <c r="K137" s="219">
        <f t="shared" si="50"/>
        <v>7204.4</v>
      </c>
      <c r="L137" s="220">
        <f t="shared" si="28"/>
        <v>82.226052021867886</v>
      </c>
      <c r="M137" s="172"/>
    </row>
    <row r="138" spans="1:13" ht="25.5" x14ac:dyDescent="0.2">
      <c r="A138" s="102" t="s">
        <v>164</v>
      </c>
      <c r="B138" s="183" t="s">
        <v>105</v>
      </c>
      <c r="C138" s="183" t="s">
        <v>11</v>
      </c>
      <c r="D138" s="183" t="s">
        <v>108</v>
      </c>
      <c r="E138" s="183" t="s">
        <v>241</v>
      </c>
      <c r="F138" s="183" t="s">
        <v>242</v>
      </c>
      <c r="G138" s="183" t="s">
        <v>105</v>
      </c>
      <c r="H138" s="183" t="s">
        <v>160</v>
      </c>
      <c r="I138" s="232"/>
      <c r="J138" s="219">
        <f t="shared" si="49"/>
        <v>8761.7000000000007</v>
      </c>
      <c r="K138" s="219">
        <f t="shared" si="50"/>
        <v>7204.4</v>
      </c>
      <c r="L138" s="220">
        <f t="shared" si="28"/>
        <v>82.226052021867886</v>
      </c>
      <c r="M138" s="172"/>
    </row>
    <row r="139" spans="1:13" ht="51" customHeight="1" x14ac:dyDescent="0.2">
      <c r="A139" s="102" t="s">
        <v>336</v>
      </c>
      <c r="B139" s="183" t="s">
        <v>105</v>
      </c>
      <c r="C139" s="183" t="s">
        <v>11</v>
      </c>
      <c r="D139" s="183" t="s">
        <v>108</v>
      </c>
      <c r="E139" s="183" t="s">
        <v>241</v>
      </c>
      <c r="F139" s="183" t="s">
        <v>242</v>
      </c>
      <c r="G139" s="183" t="s">
        <v>105</v>
      </c>
      <c r="H139" s="183" t="s">
        <v>160</v>
      </c>
      <c r="I139" s="115">
        <v>901</v>
      </c>
      <c r="J139" s="219">
        <f>'Приложение 2'!J266</f>
        <v>8761.7000000000007</v>
      </c>
      <c r="K139" s="219">
        <f>'Приложение 2'!K266</f>
        <v>7204.4</v>
      </c>
      <c r="L139" s="220">
        <f t="shared" si="28"/>
        <v>82.226052021867886</v>
      </c>
      <c r="M139" s="172"/>
    </row>
    <row r="140" spans="1:13" ht="63.75" customHeight="1" x14ac:dyDescent="0.2">
      <c r="A140" s="102" t="s">
        <v>525</v>
      </c>
      <c r="B140" s="183" t="s">
        <v>105</v>
      </c>
      <c r="C140" s="183" t="s">
        <v>11</v>
      </c>
      <c r="D140" s="183" t="s">
        <v>166</v>
      </c>
      <c r="E140" s="183"/>
      <c r="F140" s="183"/>
      <c r="G140" s="231"/>
      <c r="H140" s="231"/>
      <c r="I140" s="232"/>
      <c r="J140" s="219">
        <f>J141</f>
        <v>12336.3</v>
      </c>
      <c r="K140" s="219">
        <f>K141</f>
        <v>5845.9</v>
      </c>
      <c r="L140" s="220">
        <f t="shared" ref="L140:L146" si="51">K140/J140*100</f>
        <v>47.387790504446222</v>
      </c>
      <c r="M140" s="172"/>
    </row>
    <row r="141" spans="1:13" ht="25.5" customHeight="1" x14ac:dyDescent="0.2">
      <c r="A141" s="105" t="s">
        <v>526</v>
      </c>
      <c r="B141" s="183" t="s">
        <v>105</v>
      </c>
      <c r="C141" s="183" t="s">
        <v>11</v>
      </c>
      <c r="D141" s="183" t="s">
        <v>166</v>
      </c>
      <c r="E141" s="100" t="s">
        <v>527</v>
      </c>
      <c r="F141" s="183"/>
      <c r="G141" s="183"/>
      <c r="H141" s="183"/>
      <c r="I141" s="115"/>
      <c r="J141" s="219">
        <f>J142</f>
        <v>12336.3</v>
      </c>
      <c r="K141" s="219">
        <f t="shared" ref="K141:K145" si="52">K142</f>
        <v>5845.9</v>
      </c>
      <c r="L141" s="220">
        <f t="shared" si="51"/>
        <v>47.387790504446222</v>
      </c>
      <c r="M141" s="172"/>
    </row>
    <row r="142" spans="1:13" ht="51" customHeight="1" x14ac:dyDescent="0.2">
      <c r="A142" s="99" t="s">
        <v>222</v>
      </c>
      <c r="B142" s="183" t="s">
        <v>105</v>
      </c>
      <c r="C142" s="183" t="s">
        <v>11</v>
      </c>
      <c r="D142" s="183" t="s">
        <v>166</v>
      </c>
      <c r="E142" s="100" t="s">
        <v>527</v>
      </c>
      <c r="F142" s="183" t="s">
        <v>219</v>
      </c>
      <c r="G142" s="231"/>
      <c r="H142" s="231"/>
      <c r="I142" s="232"/>
      <c r="J142" s="219">
        <f t="shared" ref="J142:J145" si="53">J143</f>
        <v>12336.3</v>
      </c>
      <c r="K142" s="219">
        <f>K143</f>
        <v>5845.9</v>
      </c>
      <c r="L142" s="220">
        <f t="shared" si="51"/>
        <v>47.387790504446222</v>
      </c>
      <c r="M142" s="172"/>
    </row>
    <row r="143" spans="1:13" ht="18" customHeight="1" x14ac:dyDescent="0.2">
      <c r="A143" s="99" t="s">
        <v>528</v>
      </c>
      <c r="B143" s="183" t="s">
        <v>105</v>
      </c>
      <c r="C143" s="183" t="s">
        <v>11</v>
      </c>
      <c r="D143" s="183" t="s">
        <v>166</v>
      </c>
      <c r="E143" s="100" t="s">
        <v>527</v>
      </c>
      <c r="F143" s="183" t="s">
        <v>529</v>
      </c>
      <c r="G143" s="231"/>
      <c r="H143" s="231"/>
      <c r="I143" s="232"/>
      <c r="J143" s="219">
        <f t="shared" si="53"/>
        <v>12336.3</v>
      </c>
      <c r="K143" s="219">
        <f t="shared" si="52"/>
        <v>5845.9</v>
      </c>
      <c r="L143" s="220">
        <f t="shared" si="51"/>
        <v>47.387790504446222</v>
      </c>
      <c r="M143" s="172"/>
    </row>
    <row r="144" spans="1:13" ht="14.25" customHeight="1" x14ac:dyDescent="0.2">
      <c r="A144" s="102" t="s">
        <v>490</v>
      </c>
      <c r="B144" s="183" t="s">
        <v>105</v>
      </c>
      <c r="C144" s="183" t="s">
        <v>11</v>
      </c>
      <c r="D144" s="183" t="s">
        <v>166</v>
      </c>
      <c r="E144" s="100" t="s">
        <v>527</v>
      </c>
      <c r="F144" s="183" t="s">
        <v>529</v>
      </c>
      <c r="G144" s="183" t="s">
        <v>155</v>
      </c>
      <c r="H144" s="231"/>
      <c r="I144" s="232"/>
      <c r="J144" s="219">
        <f t="shared" si="53"/>
        <v>12336.3</v>
      </c>
      <c r="K144" s="219">
        <f t="shared" si="52"/>
        <v>5845.9</v>
      </c>
      <c r="L144" s="220">
        <f t="shared" si="51"/>
        <v>47.387790504446222</v>
      </c>
      <c r="M144" s="172"/>
    </row>
    <row r="145" spans="1:13" ht="12.75" customHeight="1" x14ac:dyDescent="0.2">
      <c r="A145" s="102" t="s">
        <v>523</v>
      </c>
      <c r="B145" s="183" t="s">
        <v>105</v>
      </c>
      <c r="C145" s="183" t="s">
        <v>11</v>
      </c>
      <c r="D145" s="183" t="s">
        <v>166</v>
      </c>
      <c r="E145" s="100" t="s">
        <v>527</v>
      </c>
      <c r="F145" s="183" t="s">
        <v>529</v>
      </c>
      <c r="G145" s="183" t="s">
        <v>155</v>
      </c>
      <c r="H145" s="183" t="s">
        <v>166</v>
      </c>
      <c r="I145" s="232"/>
      <c r="J145" s="219">
        <f t="shared" si="53"/>
        <v>12336.3</v>
      </c>
      <c r="K145" s="219">
        <f t="shared" si="52"/>
        <v>5845.9</v>
      </c>
      <c r="L145" s="220">
        <f t="shared" si="51"/>
        <v>47.387790504446222</v>
      </c>
      <c r="M145" s="172"/>
    </row>
    <row r="146" spans="1:13" ht="51" customHeight="1" x14ac:dyDescent="0.2">
      <c r="A146" s="102" t="s">
        <v>336</v>
      </c>
      <c r="B146" s="183" t="s">
        <v>105</v>
      </c>
      <c r="C146" s="183" t="s">
        <v>11</v>
      </c>
      <c r="D146" s="183" t="s">
        <v>166</v>
      </c>
      <c r="E146" s="100" t="s">
        <v>527</v>
      </c>
      <c r="F146" s="183" t="s">
        <v>529</v>
      </c>
      <c r="G146" s="183" t="s">
        <v>155</v>
      </c>
      <c r="H146" s="183" t="s">
        <v>166</v>
      </c>
      <c r="I146" s="115">
        <v>901</v>
      </c>
      <c r="J146" s="219">
        <f>'Приложение 2'!J308</f>
        <v>12336.3</v>
      </c>
      <c r="K146" s="219">
        <f>'Приложение 2'!K308</f>
        <v>5845.9</v>
      </c>
      <c r="L146" s="220">
        <f t="shared" si="51"/>
        <v>47.387790504446222</v>
      </c>
      <c r="M146" s="172"/>
    </row>
    <row r="147" spans="1:13" ht="52.5" customHeight="1" x14ac:dyDescent="0.2">
      <c r="A147" s="102" t="s">
        <v>259</v>
      </c>
      <c r="B147" s="183" t="s">
        <v>108</v>
      </c>
      <c r="C147" s="183" t="s">
        <v>149</v>
      </c>
      <c r="D147" s="183"/>
      <c r="E147" s="183"/>
      <c r="F147" s="183"/>
      <c r="G147" s="183"/>
      <c r="H147" s="183"/>
      <c r="I147" s="115"/>
      <c r="J147" s="219">
        <f>J148+J162</f>
        <v>153712.69999999998</v>
      </c>
      <c r="K147" s="219">
        <f t="shared" ref="K147" si="54">K148+K162</f>
        <v>35903.199999999997</v>
      </c>
      <c r="L147" s="220">
        <f t="shared" si="28"/>
        <v>23.357341325733007</v>
      </c>
      <c r="M147" s="172"/>
    </row>
    <row r="148" spans="1:13" ht="63.75" x14ac:dyDescent="0.2">
      <c r="A148" s="102" t="s">
        <v>310</v>
      </c>
      <c r="B148" s="183" t="s">
        <v>108</v>
      </c>
      <c r="C148" s="183" t="s">
        <v>8</v>
      </c>
      <c r="D148" s="183"/>
      <c r="E148" s="183"/>
      <c r="F148" s="183"/>
      <c r="G148" s="183"/>
      <c r="H148" s="183"/>
      <c r="I148" s="115"/>
      <c r="J148" s="219">
        <f>J149</f>
        <v>26143.599999999999</v>
      </c>
      <c r="K148" s="219">
        <f t="shared" ref="K148" si="55">K149</f>
        <v>7807.9</v>
      </c>
      <c r="L148" s="220">
        <f t="shared" si="28"/>
        <v>29.865435517679277</v>
      </c>
      <c r="M148" s="172"/>
    </row>
    <row r="149" spans="1:13" ht="87" customHeight="1" x14ac:dyDescent="0.2">
      <c r="A149" s="102" t="s">
        <v>311</v>
      </c>
      <c r="B149" s="183" t="s">
        <v>108</v>
      </c>
      <c r="C149" s="183" t="s">
        <v>8</v>
      </c>
      <c r="D149" s="183" t="s">
        <v>166</v>
      </c>
      <c r="E149" s="183"/>
      <c r="F149" s="183"/>
      <c r="G149" s="231"/>
      <c r="H149" s="231"/>
      <c r="I149" s="232"/>
      <c r="J149" s="219">
        <f>J150+J156</f>
        <v>26143.599999999999</v>
      </c>
      <c r="K149" s="219">
        <f t="shared" ref="K149" si="56">K150+K156</f>
        <v>7807.9</v>
      </c>
      <c r="L149" s="220">
        <f t="shared" si="28"/>
        <v>29.865435517679277</v>
      </c>
      <c r="M149" s="172"/>
    </row>
    <row r="150" spans="1:13" ht="25.5" x14ac:dyDescent="0.2">
      <c r="A150" s="102" t="s">
        <v>309</v>
      </c>
      <c r="B150" s="183" t="s">
        <v>108</v>
      </c>
      <c r="C150" s="183" t="s">
        <v>8</v>
      </c>
      <c r="D150" s="183" t="s">
        <v>166</v>
      </c>
      <c r="E150" s="183" t="s">
        <v>308</v>
      </c>
      <c r="F150" s="183"/>
      <c r="G150" s="183"/>
      <c r="H150" s="183"/>
      <c r="I150" s="115"/>
      <c r="J150" s="219">
        <f>J151</f>
        <v>2800</v>
      </c>
      <c r="K150" s="219">
        <f t="shared" ref="K150:K154" si="57">K151</f>
        <v>1237.7</v>
      </c>
      <c r="L150" s="220">
        <f t="shared" si="28"/>
        <v>44.203571428571429</v>
      </c>
      <c r="M150" s="172"/>
    </row>
    <row r="151" spans="1:13" ht="51" x14ac:dyDescent="0.2">
      <c r="A151" s="99" t="s">
        <v>222</v>
      </c>
      <c r="B151" s="183" t="s">
        <v>108</v>
      </c>
      <c r="C151" s="183" t="s">
        <v>8</v>
      </c>
      <c r="D151" s="183" t="s">
        <v>166</v>
      </c>
      <c r="E151" s="183" t="s">
        <v>308</v>
      </c>
      <c r="F151" s="183" t="s">
        <v>219</v>
      </c>
      <c r="G151" s="231"/>
      <c r="H151" s="231"/>
      <c r="I151" s="232"/>
      <c r="J151" s="219">
        <f t="shared" ref="J151:J154" si="58">J152</f>
        <v>2800</v>
      </c>
      <c r="K151" s="219">
        <f t="shared" si="57"/>
        <v>1237.7</v>
      </c>
      <c r="L151" s="220">
        <f t="shared" ref="L151:L233" si="59">K151/J151*100</f>
        <v>44.203571428571429</v>
      </c>
      <c r="M151" s="172"/>
    </row>
    <row r="152" spans="1:13" x14ac:dyDescent="0.2">
      <c r="A152" s="99" t="s">
        <v>246</v>
      </c>
      <c r="B152" s="183" t="s">
        <v>108</v>
      </c>
      <c r="C152" s="183" t="s">
        <v>8</v>
      </c>
      <c r="D152" s="183" t="s">
        <v>166</v>
      </c>
      <c r="E152" s="183" t="s">
        <v>308</v>
      </c>
      <c r="F152" s="183" t="s">
        <v>242</v>
      </c>
      <c r="G152" s="231"/>
      <c r="H152" s="231"/>
      <c r="I152" s="232"/>
      <c r="J152" s="219">
        <f t="shared" si="58"/>
        <v>2800</v>
      </c>
      <c r="K152" s="219">
        <f t="shared" si="57"/>
        <v>1237.7</v>
      </c>
      <c r="L152" s="220">
        <f t="shared" si="59"/>
        <v>44.203571428571429</v>
      </c>
      <c r="M152" s="172"/>
    </row>
    <row r="153" spans="1:13" x14ac:dyDescent="0.2">
      <c r="A153" s="102" t="s">
        <v>204</v>
      </c>
      <c r="B153" s="183" t="s">
        <v>108</v>
      </c>
      <c r="C153" s="183" t="s">
        <v>8</v>
      </c>
      <c r="D153" s="183" t="s">
        <v>166</v>
      </c>
      <c r="E153" s="183" t="s">
        <v>308</v>
      </c>
      <c r="F153" s="183" t="s">
        <v>242</v>
      </c>
      <c r="G153" s="183" t="s">
        <v>201</v>
      </c>
      <c r="H153" s="231"/>
      <c r="I153" s="232"/>
      <c r="J153" s="219">
        <f t="shared" si="58"/>
        <v>2800</v>
      </c>
      <c r="K153" s="219">
        <f t="shared" si="57"/>
        <v>1237.7</v>
      </c>
      <c r="L153" s="220">
        <f t="shared" si="59"/>
        <v>44.203571428571429</v>
      </c>
      <c r="M153" s="172"/>
    </row>
    <row r="154" spans="1:13" x14ac:dyDescent="0.2">
      <c r="A154" s="102" t="s">
        <v>255</v>
      </c>
      <c r="B154" s="183" t="s">
        <v>108</v>
      </c>
      <c r="C154" s="183" t="s">
        <v>8</v>
      </c>
      <c r="D154" s="183" t="s">
        <v>166</v>
      </c>
      <c r="E154" s="183" t="s">
        <v>308</v>
      </c>
      <c r="F154" s="183" t="s">
        <v>242</v>
      </c>
      <c r="G154" s="183" t="s">
        <v>201</v>
      </c>
      <c r="H154" s="183" t="s">
        <v>105</v>
      </c>
      <c r="I154" s="232"/>
      <c r="J154" s="219">
        <f t="shared" si="58"/>
        <v>2800</v>
      </c>
      <c r="K154" s="219">
        <f t="shared" si="57"/>
        <v>1237.7</v>
      </c>
      <c r="L154" s="220">
        <f t="shared" si="59"/>
        <v>44.203571428571429</v>
      </c>
      <c r="M154" s="172"/>
    </row>
    <row r="155" spans="1:13" ht="63.75" x14ac:dyDescent="0.2">
      <c r="A155" s="102" t="s">
        <v>305</v>
      </c>
      <c r="B155" s="183" t="s">
        <v>108</v>
      </c>
      <c r="C155" s="183" t="s">
        <v>8</v>
      </c>
      <c r="D155" s="183" t="s">
        <v>166</v>
      </c>
      <c r="E155" s="183" t="s">
        <v>308</v>
      </c>
      <c r="F155" s="183" t="s">
        <v>242</v>
      </c>
      <c r="G155" s="183" t="s">
        <v>201</v>
      </c>
      <c r="H155" s="183" t="s">
        <v>105</v>
      </c>
      <c r="I155" s="115">
        <v>902</v>
      </c>
      <c r="J155" s="219">
        <f>'Приложение 2'!J447</f>
        <v>2800</v>
      </c>
      <c r="K155" s="219">
        <f>'Приложение 2'!K447</f>
        <v>1237.7</v>
      </c>
      <c r="L155" s="220">
        <f t="shared" si="59"/>
        <v>44.203571428571429</v>
      </c>
      <c r="M155" s="172"/>
    </row>
    <row r="156" spans="1:13" ht="190.5" customHeight="1" x14ac:dyDescent="0.2">
      <c r="A156" s="102" t="s">
        <v>313</v>
      </c>
      <c r="B156" s="183" t="s">
        <v>108</v>
      </c>
      <c r="C156" s="183" t="s">
        <v>8</v>
      </c>
      <c r="D156" s="183" t="s">
        <v>166</v>
      </c>
      <c r="E156" s="183" t="s">
        <v>312</v>
      </c>
      <c r="F156" s="183"/>
      <c r="G156" s="183"/>
      <c r="H156" s="183"/>
      <c r="I156" s="115"/>
      <c r="J156" s="219">
        <f>J157</f>
        <v>23343.599999999999</v>
      </c>
      <c r="K156" s="219">
        <f t="shared" ref="K156:K160" si="60">K157</f>
        <v>6570.2</v>
      </c>
      <c r="L156" s="220">
        <f t="shared" si="59"/>
        <v>28.145615928991248</v>
      </c>
      <c r="M156" s="172"/>
    </row>
    <row r="157" spans="1:13" ht="51" x14ac:dyDescent="0.2">
      <c r="A157" s="99" t="s">
        <v>222</v>
      </c>
      <c r="B157" s="183" t="s">
        <v>108</v>
      </c>
      <c r="C157" s="183" t="s">
        <v>8</v>
      </c>
      <c r="D157" s="183" t="s">
        <v>166</v>
      </c>
      <c r="E157" s="183" t="s">
        <v>312</v>
      </c>
      <c r="F157" s="183" t="s">
        <v>219</v>
      </c>
      <c r="G157" s="231"/>
      <c r="H157" s="231"/>
      <c r="I157" s="232"/>
      <c r="J157" s="219">
        <f t="shared" ref="J157:J160" si="61">J158</f>
        <v>23343.599999999999</v>
      </c>
      <c r="K157" s="219">
        <f t="shared" si="60"/>
        <v>6570.2</v>
      </c>
      <c r="L157" s="220">
        <f t="shared" si="59"/>
        <v>28.145615928991248</v>
      </c>
      <c r="M157" s="172"/>
    </row>
    <row r="158" spans="1:13" x14ac:dyDescent="0.2">
      <c r="A158" s="99" t="s">
        <v>246</v>
      </c>
      <c r="B158" s="183" t="s">
        <v>108</v>
      </c>
      <c r="C158" s="183" t="s">
        <v>8</v>
      </c>
      <c r="D158" s="183" t="s">
        <v>166</v>
      </c>
      <c r="E158" s="183" t="s">
        <v>312</v>
      </c>
      <c r="F158" s="183" t="s">
        <v>242</v>
      </c>
      <c r="G158" s="231"/>
      <c r="H158" s="231"/>
      <c r="I158" s="232"/>
      <c r="J158" s="219">
        <f t="shared" si="61"/>
        <v>23343.599999999999</v>
      </c>
      <c r="K158" s="219">
        <f t="shared" si="60"/>
        <v>6570.2</v>
      </c>
      <c r="L158" s="220">
        <f t="shared" si="59"/>
        <v>28.145615928991248</v>
      </c>
      <c r="M158" s="172"/>
    </row>
    <row r="159" spans="1:13" x14ac:dyDescent="0.2">
      <c r="A159" s="102" t="s">
        <v>204</v>
      </c>
      <c r="B159" s="183" t="s">
        <v>108</v>
      </c>
      <c r="C159" s="183" t="s">
        <v>8</v>
      </c>
      <c r="D159" s="183" t="s">
        <v>166</v>
      </c>
      <c r="E159" s="183" t="s">
        <v>312</v>
      </c>
      <c r="F159" s="183" t="s">
        <v>242</v>
      </c>
      <c r="G159" s="183" t="s">
        <v>201</v>
      </c>
      <c r="H159" s="231"/>
      <c r="I159" s="232"/>
      <c r="J159" s="219">
        <f t="shared" si="61"/>
        <v>23343.599999999999</v>
      </c>
      <c r="K159" s="219">
        <f t="shared" si="60"/>
        <v>6570.2</v>
      </c>
      <c r="L159" s="220">
        <f t="shared" si="59"/>
        <v>28.145615928991248</v>
      </c>
      <c r="M159" s="172"/>
    </row>
    <row r="160" spans="1:13" x14ac:dyDescent="0.2">
      <c r="A160" s="102" t="s">
        <v>255</v>
      </c>
      <c r="B160" s="183" t="s">
        <v>108</v>
      </c>
      <c r="C160" s="183" t="s">
        <v>8</v>
      </c>
      <c r="D160" s="183" t="s">
        <v>166</v>
      </c>
      <c r="E160" s="183" t="s">
        <v>312</v>
      </c>
      <c r="F160" s="183" t="s">
        <v>242</v>
      </c>
      <c r="G160" s="183" t="s">
        <v>201</v>
      </c>
      <c r="H160" s="183" t="s">
        <v>105</v>
      </c>
      <c r="I160" s="232"/>
      <c r="J160" s="219">
        <f t="shared" si="61"/>
        <v>23343.599999999999</v>
      </c>
      <c r="K160" s="219">
        <f t="shared" si="60"/>
        <v>6570.2</v>
      </c>
      <c r="L160" s="220">
        <f t="shared" si="59"/>
        <v>28.145615928991248</v>
      </c>
      <c r="M160" s="172"/>
    </row>
    <row r="161" spans="1:13" ht="63.75" x14ac:dyDescent="0.2">
      <c r="A161" s="102" t="s">
        <v>305</v>
      </c>
      <c r="B161" s="183" t="s">
        <v>108</v>
      </c>
      <c r="C161" s="183" t="s">
        <v>8</v>
      </c>
      <c r="D161" s="183" t="s">
        <v>166</v>
      </c>
      <c r="E161" s="183" t="s">
        <v>312</v>
      </c>
      <c r="F161" s="183" t="s">
        <v>242</v>
      </c>
      <c r="G161" s="183" t="s">
        <v>201</v>
      </c>
      <c r="H161" s="183" t="s">
        <v>105</v>
      </c>
      <c r="I161" s="115">
        <v>902</v>
      </c>
      <c r="J161" s="219">
        <f>'Приложение 2'!J450</f>
        <v>23343.599999999999</v>
      </c>
      <c r="K161" s="219">
        <f>'Приложение 2'!K450</f>
        <v>6570.2</v>
      </c>
      <c r="L161" s="220">
        <f t="shared" si="59"/>
        <v>28.145615928991248</v>
      </c>
      <c r="M161" s="172"/>
    </row>
    <row r="162" spans="1:13" ht="63.75" x14ac:dyDescent="0.2">
      <c r="A162" s="102" t="s">
        <v>260</v>
      </c>
      <c r="B162" s="183" t="s">
        <v>108</v>
      </c>
      <c r="C162" s="183" t="s">
        <v>9</v>
      </c>
      <c r="D162" s="183"/>
      <c r="E162" s="183"/>
      <c r="F162" s="183"/>
      <c r="G162" s="183"/>
      <c r="H162" s="183"/>
      <c r="I162" s="115"/>
      <c r="J162" s="219">
        <f>J163+J198+J218+J244+J211+J237+J251</f>
        <v>127569.09999999999</v>
      </c>
      <c r="K162" s="219">
        <f>K163+K198+K218+K244+K211+K237+K251</f>
        <v>28095.3</v>
      </c>
      <c r="L162" s="220">
        <f t="shared" si="59"/>
        <v>22.023593487764671</v>
      </c>
      <c r="M162" s="172"/>
    </row>
    <row r="163" spans="1:13" ht="88.5" customHeight="1" x14ac:dyDescent="0.2">
      <c r="A163" s="102" t="s">
        <v>261</v>
      </c>
      <c r="B163" s="183" t="s">
        <v>108</v>
      </c>
      <c r="C163" s="183" t="s">
        <v>9</v>
      </c>
      <c r="D163" s="183" t="s">
        <v>166</v>
      </c>
      <c r="E163" s="183"/>
      <c r="F163" s="183"/>
      <c r="G163" s="231"/>
      <c r="H163" s="231"/>
      <c r="I163" s="232"/>
      <c r="J163" s="219">
        <f>J170+J176+J182+J188+J164</f>
        <v>101863.5</v>
      </c>
      <c r="K163" s="219">
        <f>K170+K176+K182+K188+K164</f>
        <v>24080.899999999998</v>
      </c>
      <c r="L163" s="220">
        <f t="shared" si="59"/>
        <v>23.640361856798556</v>
      </c>
      <c r="M163" s="172"/>
    </row>
    <row r="164" spans="1:13" ht="90.75" customHeight="1" x14ac:dyDescent="0.2">
      <c r="A164" s="218" t="s">
        <v>466</v>
      </c>
      <c r="B164" s="183" t="s">
        <v>108</v>
      </c>
      <c r="C164" s="183" t="s">
        <v>9</v>
      </c>
      <c r="D164" s="183" t="s">
        <v>166</v>
      </c>
      <c r="E164" s="183" t="s">
        <v>465</v>
      </c>
      <c r="F164" s="183"/>
      <c r="G164" s="183"/>
      <c r="H164" s="183"/>
      <c r="I164" s="115"/>
      <c r="J164" s="219">
        <f>J165</f>
        <v>736</v>
      </c>
      <c r="K164" s="219">
        <f t="shared" ref="K164:K168" si="62">K165</f>
        <v>129.6</v>
      </c>
      <c r="L164" s="220">
        <f t="shared" ref="L164:L169" si="63">K164/J164*100</f>
        <v>17.60869565217391</v>
      </c>
      <c r="M164" s="172"/>
    </row>
    <row r="165" spans="1:13" ht="54.75" customHeight="1" x14ac:dyDescent="0.2">
      <c r="A165" s="99" t="s">
        <v>222</v>
      </c>
      <c r="B165" s="183" t="s">
        <v>108</v>
      </c>
      <c r="C165" s="183" t="s">
        <v>9</v>
      </c>
      <c r="D165" s="183" t="s">
        <v>166</v>
      </c>
      <c r="E165" s="183" t="s">
        <v>465</v>
      </c>
      <c r="F165" s="183" t="s">
        <v>219</v>
      </c>
      <c r="G165" s="231"/>
      <c r="H165" s="231"/>
      <c r="I165" s="232"/>
      <c r="J165" s="219">
        <f t="shared" ref="J165:J168" si="64">J166</f>
        <v>736</v>
      </c>
      <c r="K165" s="219">
        <f t="shared" si="62"/>
        <v>129.6</v>
      </c>
      <c r="L165" s="220">
        <f t="shared" si="63"/>
        <v>17.60869565217391</v>
      </c>
      <c r="M165" s="172"/>
    </row>
    <row r="166" spans="1:13" ht="17.25" customHeight="1" x14ac:dyDescent="0.2">
      <c r="A166" s="99" t="s">
        <v>246</v>
      </c>
      <c r="B166" s="183" t="s">
        <v>108</v>
      </c>
      <c r="C166" s="183" t="s">
        <v>9</v>
      </c>
      <c r="D166" s="183" t="s">
        <v>166</v>
      </c>
      <c r="E166" s="183" t="s">
        <v>465</v>
      </c>
      <c r="F166" s="183" t="s">
        <v>242</v>
      </c>
      <c r="G166" s="231"/>
      <c r="H166" s="231"/>
      <c r="I166" s="232"/>
      <c r="J166" s="219">
        <f t="shared" si="64"/>
        <v>736</v>
      </c>
      <c r="K166" s="219">
        <f t="shared" si="62"/>
        <v>129.6</v>
      </c>
      <c r="L166" s="220">
        <f t="shared" si="63"/>
        <v>17.60869565217391</v>
      </c>
      <c r="M166" s="172"/>
    </row>
    <row r="167" spans="1:13" ht="11.25" customHeight="1" x14ac:dyDescent="0.2">
      <c r="A167" s="102" t="s">
        <v>207</v>
      </c>
      <c r="B167" s="183" t="s">
        <v>108</v>
      </c>
      <c r="C167" s="183" t="s">
        <v>9</v>
      </c>
      <c r="D167" s="183" t="s">
        <v>166</v>
      </c>
      <c r="E167" s="183" t="s">
        <v>465</v>
      </c>
      <c r="F167" s="183" t="s">
        <v>242</v>
      </c>
      <c r="G167" s="183" t="s">
        <v>17</v>
      </c>
      <c r="H167" s="231"/>
      <c r="I167" s="232"/>
      <c r="J167" s="219">
        <f>J168</f>
        <v>736</v>
      </c>
      <c r="K167" s="219">
        <f t="shared" si="62"/>
        <v>129.6</v>
      </c>
      <c r="L167" s="220">
        <f t="shared" si="63"/>
        <v>17.60869565217391</v>
      </c>
      <c r="M167" s="172"/>
    </row>
    <row r="168" spans="1:13" ht="14.25" customHeight="1" x14ac:dyDescent="0.2">
      <c r="A168" s="102" t="s">
        <v>276</v>
      </c>
      <c r="B168" s="183" t="s">
        <v>108</v>
      </c>
      <c r="C168" s="183" t="s">
        <v>9</v>
      </c>
      <c r="D168" s="183" t="s">
        <v>166</v>
      </c>
      <c r="E168" s="183" t="s">
        <v>465</v>
      </c>
      <c r="F168" s="183" t="s">
        <v>242</v>
      </c>
      <c r="G168" s="183" t="s">
        <v>17</v>
      </c>
      <c r="H168" s="183" t="s">
        <v>166</v>
      </c>
      <c r="I168" s="232"/>
      <c r="J168" s="219">
        <f t="shared" si="64"/>
        <v>736</v>
      </c>
      <c r="K168" s="219">
        <f t="shared" si="62"/>
        <v>129.6</v>
      </c>
      <c r="L168" s="220">
        <f t="shared" si="63"/>
        <v>17.60869565217391</v>
      </c>
      <c r="M168" s="172"/>
    </row>
    <row r="169" spans="1:13" ht="63.75" customHeight="1" x14ac:dyDescent="0.2">
      <c r="A169" s="102" t="s">
        <v>305</v>
      </c>
      <c r="B169" s="183" t="s">
        <v>108</v>
      </c>
      <c r="C169" s="183" t="s">
        <v>9</v>
      </c>
      <c r="D169" s="183" t="s">
        <v>166</v>
      </c>
      <c r="E169" s="183" t="s">
        <v>465</v>
      </c>
      <c r="F169" s="183" t="s">
        <v>242</v>
      </c>
      <c r="G169" s="183" t="s">
        <v>17</v>
      </c>
      <c r="H169" s="183" t="s">
        <v>166</v>
      </c>
      <c r="I169" s="115">
        <v>902</v>
      </c>
      <c r="J169" s="219">
        <f>'Приложение 2'!J515</f>
        <v>736</v>
      </c>
      <c r="K169" s="219">
        <f>'Приложение 2'!K515</f>
        <v>129.6</v>
      </c>
      <c r="L169" s="220">
        <f t="shared" si="63"/>
        <v>17.60869565217391</v>
      </c>
      <c r="M169" s="172"/>
    </row>
    <row r="170" spans="1:13" ht="63" customHeight="1" x14ac:dyDescent="0.2">
      <c r="A170" s="102" t="s">
        <v>258</v>
      </c>
      <c r="B170" s="183" t="s">
        <v>108</v>
      </c>
      <c r="C170" s="183" t="s">
        <v>9</v>
      </c>
      <c r="D170" s="183" t="s">
        <v>166</v>
      </c>
      <c r="E170" s="183" t="s">
        <v>256</v>
      </c>
      <c r="F170" s="183"/>
      <c r="G170" s="183"/>
      <c r="H170" s="183"/>
      <c r="I170" s="115"/>
      <c r="J170" s="219">
        <f>J171</f>
        <v>3865.8</v>
      </c>
      <c r="K170" s="219">
        <f t="shared" ref="K170:K174" si="65">K171</f>
        <v>660.5</v>
      </c>
      <c r="L170" s="220">
        <f t="shared" si="59"/>
        <v>17.085726111024886</v>
      </c>
      <c r="M170" s="172"/>
    </row>
    <row r="171" spans="1:13" ht="51" x14ac:dyDescent="0.2">
      <c r="A171" s="99" t="s">
        <v>222</v>
      </c>
      <c r="B171" s="183" t="s">
        <v>108</v>
      </c>
      <c r="C171" s="183" t="s">
        <v>9</v>
      </c>
      <c r="D171" s="183" t="s">
        <v>166</v>
      </c>
      <c r="E171" s="183" t="s">
        <v>256</v>
      </c>
      <c r="F171" s="183" t="s">
        <v>219</v>
      </c>
      <c r="G171" s="231"/>
      <c r="H171" s="231"/>
      <c r="I171" s="232"/>
      <c r="J171" s="219">
        <f t="shared" ref="J171:J174" si="66">J172</f>
        <v>3865.8</v>
      </c>
      <c r="K171" s="219">
        <f t="shared" si="65"/>
        <v>660.5</v>
      </c>
      <c r="L171" s="220">
        <f t="shared" si="59"/>
        <v>17.085726111024886</v>
      </c>
      <c r="M171" s="172"/>
    </row>
    <row r="172" spans="1:13" x14ac:dyDescent="0.2">
      <c r="A172" s="99" t="s">
        <v>246</v>
      </c>
      <c r="B172" s="183" t="s">
        <v>108</v>
      </c>
      <c r="C172" s="183" t="s">
        <v>9</v>
      </c>
      <c r="D172" s="183" t="s">
        <v>166</v>
      </c>
      <c r="E172" s="183" t="s">
        <v>256</v>
      </c>
      <c r="F172" s="183" t="s">
        <v>242</v>
      </c>
      <c r="G172" s="231"/>
      <c r="H172" s="231"/>
      <c r="I172" s="232"/>
      <c r="J172" s="219">
        <f t="shared" si="66"/>
        <v>3865.8</v>
      </c>
      <c r="K172" s="219">
        <f t="shared" si="65"/>
        <v>660.5</v>
      </c>
      <c r="L172" s="220">
        <f t="shared" si="59"/>
        <v>17.085726111024886</v>
      </c>
      <c r="M172" s="172"/>
    </row>
    <row r="173" spans="1:13" x14ac:dyDescent="0.2">
      <c r="A173" s="102" t="s">
        <v>204</v>
      </c>
      <c r="B173" s="183" t="s">
        <v>108</v>
      </c>
      <c r="C173" s="183" t="s">
        <v>9</v>
      </c>
      <c r="D173" s="183" t="s">
        <v>166</v>
      </c>
      <c r="E173" s="183" t="s">
        <v>256</v>
      </c>
      <c r="F173" s="183" t="s">
        <v>242</v>
      </c>
      <c r="G173" s="183" t="s">
        <v>201</v>
      </c>
      <c r="H173" s="231"/>
      <c r="I173" s="232"/>
      <c r="J173" s="219">
        <f>J174</f>
        <v>3865.8</v>
      </c>
      <c r="K173" s="219">
        <f t="shared" si="65"/>
        <v>660.5</v>
      </c>
      <c r="L173" s="220">
        <f t="shared" si="59"/>
        <v>17.085726111024886</v>
      </c>
      <c r="M173" s="172"/>
    </row>
    <row r="174" spans="1:13" x14ac:dyDescent="0.2">
      <c r="A174" s="102" t="s">
        <v>257</v>
      </c>
      <c r="B174" s="183" t="s">
        <v>108</v>
      </c>
      <c r="C174" s="183" t="s">
        <v>9</v>
      </c>
      <c r="D174" s="183" t="s">
        <v>166</v>
      </c>
      <c r="E174" s="183" t="s">
        <v>256</v>
      </c>
      <c r="F174" s="183" t="s">
        <v>242</v>
      </c>
      <c r="G174" s="183" t="s">
        <v>201</v>
      </c>
      <c r="H174" s="183" t="s">
        <v>108</v>
      </c>
      <c r="I174" s="232"/>
      <c r="J174" s="219">
        <f t="shared" si="66"/>
        <v>3865.8</v>
      </c>
      <c r="K174" s="219">
        <f t="shared" si="65"/>
        <v>660.5</v>
      </c>
      <c r="L174" s="220">
        <f t="shared" si="59"/>
        <v>17.085726111024886</v>
      </c>
      <c r="M174" s="172"/>
    </row>
    <row r="175" spans="1:13" ht="52.5" customHeight="1" x14ac:dyDescent="0.2">
      <c r="A175" s="102" t="s">
        <v>336</v>
      </c>
      <c r="B175" s="183" t="s">
        <v>108</v>
      </c>
      <c r="C175" s="183" t="s">
        <v>9</v>
      </c>
      <c r="D175" s="183" t="s">
        <v>166</v>
      </c>
      <c r="E175" s="183" t="s">
        <v>256</v>
      </c>
      <c r="F175" s="183" t="s">
        <v>242</v>
      </c>
      <c r="G175" s="183" t="s">
        <v>201</v>
      </c>
      <c r="H175" s="183" t="s">
        <v>108</v>
      </c>
      <c r="I175" s="115">
        <v>901</v>
      </c>
      <c r="J175" s="219">
        <f>'Приложение 2'!J323</f>
        <v>3865.8</v>
      </c>
      <c r="K175" s="219">
        <f>'Приложение 2'!K323</f>
        <v>660.5</v>
      </c>
      <c r="L175" s="220">
        <f t="shared" si="59"/>
        <v>17.085726111024886</v>
      </c>
      <c r="M175" s="172"/>
    </row>
    <row r="176" spans="1:13" ht="38.25" x14ac:dyDescent="0.2">
      <c r="A176" s="104" t="s">
        <v>315</v>
      </c>
      <c r="B176" s="183" t="s">
        <v>108</v>
      </c>
      <c r="C176" s="183" t="s">
        <v>9</v>
      </c>
      <c r="D176" s="183" t="s">
        <v>166</v>
      </c>
      <c r="E176" s="183" t="s">
        <v>314</v>
      </c>
      <c r="F176" s="183"/>
      <c r="G176" s="183"/>
      <c r="H176" s="183"/>
      <c r="I176" s="115"/>
      <c r="J176" s="219">
        <f>J177</f>
        <v>4700</v>
      </c>
      <c r="K176" s="219">
        <f t="shared" ref="K176:K180" si="67">K177</f>
        <v>2865.2</v>
      </c>
      <c r="L176" s="220">
        <f t="shared" si="59"/>
        <v>60.961702127659564</v>
      </c>
      <c r="M176" s="172"/>
    </row>
    <row r="177" spans="1:13" ht="51" x14ac:dyDescent="0.2">
      <c r="A177" s="99" t="s">
        <v>222</v>
      </c>
      <c r="B177" s="183" t="s">
        <v>108</v>
      </c>
      <c r="C177" s="183" t="s">
        <v>9</v>
      </c>
      <c r="D177" s="183" t="s">
        <v>166</v>
      </c>
      <c r="E177" s="183" t="s">
        <v>314</v>
      </c>
      <c r="F177" s="183" t="s">
        <v>219</v>
      </c>
      <c r="G177" s="231"/>
      <c r="H177" s="231"/>
      <c r="I177" s="232"/>
      <c r="J177" s="219">
        <f t="shared" ref="J177:J178" si="68">J178</f>
        <v>4700</v>
      </c>
      <c r="K177" s="219">
        <f t="shared" si="67"/>
        <v>2865.2</v>
      </c>
      <c r="L177" s="220">
        <f t="shared" si="59"/>
        <v>60.961702127659564</v>
      </c>
      <c r="M177" s="172"/>
    </row>
    <row r="178" spans="1:13" x14ac:dyDescent="0.2">
      <c r="A178" s="99" t="s">
        <v>246</v>
      </c>
      <c r="B178" s="183" t="s">
        <v>108</v>
      </c>
      <c r="C178" s="183" t="s">
        <v>9</v>
      </c>
      <c r="D178" s="183" t="s">
        <v>166</v>
      </c>
      <c r="E178" s="183" t="s">
        <v>314</v>
      </c>
      <c r="F178" s="183" t="s">
        <v>242</v>
      </c>
      <c r="G178" s="231"/>
      <c r="H178" s="231"/>
      <c r="I178" s="232"/>
      <c r="J178" s="219">
        <f t="shared" si="68"/>
        <v>4700</v>
      </c>
      <c r="K178" s="219">
        <f t="shared" si="67"/>
        <v>2865.2</v>
      </c>
      <c r="L178" s="220">
        <f t="shared" si="59"/>
        <v>60.961702127659564</v>
      </c>
      <c r="M178" s="172"/>
    </row>
    <row r="179" spans="1:13" x14ac:dyDescent="0.2">
      <c r="A179" s="102" t="s">
        <v>204</v>
      </c>
      <c r="B179" s="183" t="s">
        <v>108</v>
      </c>
      <c r="C179" s="183" t="s">
        <v>9</v>
      </c>
      <c r="D179" s="183" t="s">
        <v>166</v>
      </c>
      <c r="E179" s="183" t="s">
        <v>314</v>
      </c>
      <c r="F179" s="183" t="s">
        <v>242</v>
      </c>
      <c r="G179" s="183" t="s">
        <v>201</v>
      </c>
      <c r="H179" s="231"/>
      <c r="I179" s="232"/>
      <c r="J179" s="219">
        <f>J180</f>
        <v>4700</v>
      </c>
      <c r="K179" s="219">
        <f t="shared" si="67"/>
        <v>2865.2</v>
      </c>
      <c r="L179" s="220">
        <f t="shared" si="59"/>
        <v>60.961702127659564</v>
      </c>
      <c r="M179" s="172"/>
    </row>
    <row r="180" spans="1:13" x14ac:dyDescent="0.2">
      <c r="A180" s="102" t="s">
        <v>257</v>
      </c>
      <c r="B180" s="183" t="s">
        <v>108</v>
      </c>
      <c r="C180" s="183" t="s">
        <v>9</v>
      </c>
      <c r="D180" s="183" t="s">
        <v>166</v>
      </c>
      <c r="E180" s="183" t="s">
        <v>314</v>
      </c>
      <c r="F180" s="183" t="s">
        <v>242</v>
      </c>
      <c r="G180" s="183" t="s">
        <v>201</v>
      </c>
      <c r="H180" s="183" t="s">
        <v>108</v>
      </c>
      <c r="I180" s="232"/>
      <c r="J180" s="219">
        <f t="shared" ref="J180" si="69">J181</f>
        <v>4700</v>
      </c>
      <c r="K180" s="219">
        <f t="shared" si="67"/>
        <v>2865.2</v>
      </c>
      <c r="L180" s="220">
        <f t="shared" si="59"/>
        <v>60.961702127659564</v>
      </c>
      <c r="M180" s="172"/>
    </row>
    <row r="181" spans="1:13" ht="48.75" customHeight="1" x14ac:dyDescent="0.2">
      <c r="A181" s="102" t="s">
        <v>305</v>
      </c>
      <c r="B181" s="183" t="s">
        <v>108</v>
      </c>
      <c r="C181" s="183" t="s">
        <v>9</v>
      </c>
      <c r="D181" s="183" t="s">
        <v>166</v>
      </c>
      <c r="E181" s="183" t="s">
        <v>314</v>
      </c>
      <c r="F181" s="183" t="s">
        <v>242</v>
      </c>
      <c r="G181" s="183" t="s">
        <v>201</v>
      </c>
      <c r="H181" s="183" t="s">
        <v>108</v>
      </c>
      <c r="I181" s="115">
        <v>902</v>
      </c>
      <c r="J181" s="219">
        <f>'Приложение 2'!J457</f>
        <v>4700</v>
      </c>
      <c r="K181" s="219">
        <f>'Приложение 2'!K457</f>
        <v>2865.2</v>
      </c>
      <c r="L181" s="220">
        <f t="shared" si="59"/>
        <v>60.961702127659564</v>
      </c>
      <c r="M181" s="172"/>
    </row>
    <row r="182" spans="1:13" ht="229.5" x14ac:dyDescent="0.2">
      <c r="A182" s="102" t="s">
        <v>317</v>
      </c>
      <c r="B182" s="183" t="s">
        <v>108</v>
      </c>
      <c r="C182" s="183" t="s">
        <v>9</v>
      </c>
      <c r="D182" s="183" t="s">
        <v>166</v>
      </c>
      <c r="E182" s="183" t="s">
        <v>316</v>
      </c>
      <c r="F182" s="183"/>
      <c r="G182" s="183"/>
      <c r="H182" s="183"/>
      <c r="I182" s="115"/>
      <c r="J182" s="219">
        <f>J183</f>
        <v>87799.2</v>
      </c>
      <c r="K182" s="219">
        <f t="shared" ref="K182:K186" si="70">K183</f>
        <v>19479.599999999999</v>
      </c>
      <c r="L182" s="220">
        <f t="shared" si="59"/>
        <v>22.186534729245825</v>
      </c>
      <c r="M182" s="172"/>
    </row>
    <row r="183" spans="1:13" ht="51" x14ac:dyDescent="0.2">
      <c r="A183" s="99" t="s">
        <v>222</v>
      </c>
      <c r="B183" s="183" t="s">
        <v>108</v>
      </c>
      <c r="C183" s="183" t="s">
        <v>9</v>
      </c>
      <c r="D183" s="183" t="s">
        <v>166</v>
      </c>
      <c r="E183" s="183" t="s">
        <v>316</v>
      </c>
      <c r="F183" s="183" t="s">
        <v>219</v>
      </c>
      <c r="G183" s="231"/>
      <c r="H183" s="231"/>
      <c r="I183" s="232"/>
      <c r="J183" s="219">
        <f t="shared" ref="J183:J184" si="71">J184</f>
        <v>87799.2</v>
      </c>
      <c r="K183" s="219">
        <f t="shared" si="70"/>
        <v>19479.599999999999</v>
      </c>
      <c r="L183" s="220">
        <f t="shared" si="59"/>
        <v>22.186534729245825</v>
      </c>
      <c r="M183" s="172"/>
    </row>
    <row r="184" spans="1:13" x14ac:dyDescent="0.2">
      <c r="A184" s="99" t="s">
        <v>246</v>
      </c>
      <c r="B184" s="183" t="s">
        <v>108</v>
      </c>
      <c r="C184" s="183" t="s">
        <v>9</v>
      </c>
      <c r="D184" s="183" t="s">
        <v>166</v>
      </c>
      <c r="E184" s="183" t="s">
        <v>316</v>
      </c>
      <c r="F184" s="183" t="s">
        <v>242</v>
      </c>
      <c r="G184" s="231"/>
      <c r="H184" s="231"/>
      <c r="I184" s="232"/>
      <c r="J184" s="219">
        <f t="shared" si="71"/>
        <v>87799.2</v>
      </c>
      <c r="K184" s="219">
        <f t="shared" si="70"/>
        <v>19479.599999999999</v>
      </c>
      <c r="L184" s="220">
        <f t="shared" si="59"/>
        <v>22.186534729245825</v>
      </c>
      <c r="M184" s="172"/>
    </row>
    <row r="185" spans="1:13" x14ac:dyDescent="0.2">
      <c r="A185" s="102" t="s">
        <v>204</v>
      </c>
      <c r="B185" s="183" t="s">
        <v>108</v>
      </c>
      <c r="C185" s="183" t="s">
        <v>9</v>
      </c>
      <c r="D185" s="183" t="s">
        <v>166</v>
      </c>
      <c r="E185" s="183" t="s">
        <v>316</v>
      </c>
      <c r="F185" s="183" t="s">
        <v>242</v>
      </c>
      <c r="G185" s="183" t="s">
        <v>201</v>
      </c>
      <c r="H185" s="231"/>
      <c r="I185" s="232"/>
      <c r="J185" s="219">
        <f>J186</f>
        <v>87799.2</v>
      </c>
      <c r="K185" s="219">
        <f t="shared" si="70"/>
        <v>19479.599999999999</v>
      </c>
      <c r="L185" s="220">
        <f t="shared" si="59"/>
        <v>22.186534729245825</v>
      </c>
      <c r="M185" s="172"/>
    </row>
    <row r="186" spans="1:13" x14ac:dyDescent="0.2">
      <c r="A186" s="102" t="s">
        <v>257</v>
      </c>
      <c r="B186" s="183" t="s">
        <v>108</v>
      </c>
      <c r="C186" s="183" t="s">
        <v>9</v>
      </c>
      <c r="D186" s="183" t="s">
        <v>166</v>
      </c>
      <c r="E186" s="183" t="s">
        <v>316</v>
      </c>
      <c r="F186" s="183" t="s">
        <v>242</v>
      </c>
      <c r="G186" s="183" t="s">
        <v>201</v>
      </c>
      <c r="H186" s="183" t="s">
        <v>108</v>
      </c>
      <c r="I186" s="232"/>
      <c r="J186" s="219">
        <f t="shared" ref="J186" si="72">J187</f>
        <v>87799.2</v>
      </c>
      <c r="K186" s="219">
        <f t="shared" si="70"/>
        <v>19479.599999999999</v>
      </c>
      <c r="L186" s="220">
        <f t="shared" si="59"/>
        <v>22.186534729245825</v>
      </c>
      <c r="M186" s="172"/>
    </row>
    <row r="187" spans="1:13" ht="63.75" x14ac:dyDescent="0.2">
      <c r="A187" s="102" t="s">
        <v>305</v>
      </c>
      <c r="B187" s="183" t="s">
        <v>108</v>
      </c>
      <c r="C187" s="183" t="s">
        <v>9</v>
      </c>
      <c r="D187" s="183" t="s">
        <v>166</v>
      </c>
      <c r="E187" s="183" t="s">
        <v>316</v>
      </c>
      <c r="F187" s="183" t="s">
        <v>242</v>
      </c>
      <c r="G187" s="183" t="s">
        <v>201</v>
      </c>
      <c r="H187" s="183" t="s">
        <v>108</v>
      </c>
      <c r="I187" s="115">
        <v>902</v>
      </c>
      <c r="J187" s="219">
        <f>'Приложение 2'!J460</f>
        <v>87799.2</v>
      </c>
      <c r="K187" s="219">
        <f>'Приложение 2'!K460</f>
        <v>19479.599999999999</v>
      </c>
      <c r="L187" s="220">
        <f t="shared" si="59"/>
        <v>22.186534729245825</v>
      </c>
      <c r="M187" s="172"/>
    </row>
    <row r="188" spans="1:13" ht="304.5" customHeight="1" x14ac:dyDescent="0.2">
      <c r="A188" s="102" t="s">
        <v>334</v>
      </c>
      <c r="B188" s="183" t="s">
        <v>108</v>
      </c>
      <c r="C188" s="183" t="s">
        <v>9</v>
      </c>
      <c r="D188" s="183" t="s">
        <v>166</v>
      </c>
      <c r="E188" s="183" t="s">
        <v>333</v>
      </c>
      <c r="F188" s="183"/>
      <c r="G188" s="183"/>
      <c r="H188" s="183"/>
      <c r="I188" s="115"/>
      <c r="J188" s="219">
        <f>J189</f>
        <v>4762.5</v>
      </c>
      <c r="K188" s="219">
        <f t="shared" ref="K188:K192" si="73">K189</f>
        <v>946</v>
      </c>
      <c r="L188" s="220">
        <f t="shared" si="59"/>
        <v>19.863517060367453</v>
      </c>
      <c r="M188" s="172"/>
    </row>
    <row r="189" spans="1:13" ht="25.5" x14ac:dyDescent="0.2">
      <c r="A189" s="99" t="s">
        <v>182</v>
      </c>
      <c r="B189" s="183" t="s">
        <v>108</v>
      </c>
      <c r="C189" s="183" t="s">
        <v>9</v>
      </c>
      <c r="D189" s="183" t="s">
        <v>166</v>
      </c>
      <c r="E189" s="183" t="s">
        <v>333</v>
      </c>
      <c r="F189" s="183" t="s">
        <v>173</v>
      </c>
      <c r="G189" s="231"/>
      <c r="H189" s="231"/>
      <c r="I189" s="232"/>
      <c r="J189" s="219">
        <f>J190+J194</f>
        <v>4762.5</v>
      </c>
      <c r="K189" s="219">
        <f t="shared" ref="K189" si="74">K190+K194</f>
        <v>946</v>
      </c>
      <c r="L189" s="220">
        <f t="shared" si="59"/>
        <v>19.863517060367453</v>
      </c>
      <c r="M189" s="172"/>
    </row>
    <row r="190" spans="1:13" ht="25.5" x14ac:dyDescent="0.2">
      <c r="A190" s="99" t="s">
        <v>212</v>
      </c>
      <c r="B190" s="183" t="s">
        <v>108</v>
      </c>
      <c r="C190" s="183" t="s">
        <v>9</v>
      </c>
      <c r="D190" s="183" t="s">
        <v>166</v>
      </c>
      <c r="E190" s="183" t="s">
        <v>333</v>
      </c>
      <c r="F190" s="183" t="s">
        <v>129</v>
      </c>
      <c r="G190" s="231"/>
      <c r="H190" s="231"/>
      <c r="I190" s="232"/>
      <c r="J190" s="219">
        <f t="shared" ref="J190" si="75">J191</f>
        <v>3095.6</v>
      </c>
      <c r="K190" s="219">
        <f t="shared" si="73"/>
        <v>577.5</v>
      </c>
      <c r="L190" s="220">
        <f t="shared" si="59"/>
        <v>18.655511047939012</v>
      </c>
      <c r="M190" s="172"/>
    </row>
    <row r="191" spans="1:13" x14ac:dyDescent="0.2">
      <c r="A191" s="102" t="s">
        <v>207</v>
      </c>
      <c r="B191" s="183" t="s">
        <v>108</v>
      </c>
      <c r="C191" s="183" t="s">
        <v>9</v>
      </c>
      <c r="D191" s="183" t="s">
        <v>166</v>
      </c>
      <c r="E191" s="183" t="s">
        <v>333</v>
      </c>
      <c r="F191" s="183" t="s">
        <v>129</v>
      </c>
      <c r="G191" s="183" t="s">
        <v>17</v>
      </c>
      <c r="H191" s="231"/>
      <c r="I191" s="232"/>
      <c r="J191" s="219">
        <f>J192</f>
        <v>3095.6</v>
      </c>
      <c r="K191" s="219">
        <f t="shared" si="73"/>
        <v>577.5</v>
      </c>
      <c r="L191" s="220">
        <f t="shared" si="59"/>
        <v>18.655511047939012</v>
      </c>
      <c r="M191" s="172"/>
    </row>
    <row r="192" spans="1:13" x14ac:dyDescent="0.2">
      <c r="A192" s="102" t="s">
        <v>213</v>
      </c>
      <c r="B192" s="183" t="s">
        <v>108</v>
      </c>
      <c r="C192" s="183" t="s">
        <v>9</v>
      </c>
      <c r="D192" s="183" t="s">
        <v>166</v>
      </c>
      <c r="E192" s="183" t="s">
        <v>333</v>
      </c>
      <c r="F192" s="183" t="s">
        <v>129</v>
      </c>
      <c r="G192" s="183" t="s">
        <v>17</v>
      </c>
      <c r="H192" s="183" t="s">
        <v>118</v>
      </c>
      <c r="I192" s="232"/>
      <c r="J192" s="219">
        <f t="shared" ref="J192" si="76">J193</f>
        <v>3095.6</v>
      </c>
      <c r="K192" s="219">
        <f t="shared" si="73"/>
        <v>577.5</v>
      </c>
      <c r="L192" s="220">
        <f t="shared" si="59"/>
        <v>18.655511047939012</v>
      </c>
      <c r="M192" s="172"/>
    </row>
    <row r="193" spans="1:13" ht="63.75" x14ac:dyDescent="0.2">
      <c r="A193" s="102" t="s">
        <v>305</v>
      </c>
      <c r="B193" s="183" t="s">
        <v>108</v>
      </c>
      <c r="C193" s="183" t="s">
        <v>9</v>
      </c>
      <c r="D193" s="183" t="s">
        <v>166</v>
      </c>
      <c r="E193" s="183" t="s">
        <v>333</v>
      </c>
      <c r="F193" s="183" t="s">
        <v>129</v>
      </c>
      <c r="G193" s="183" t="s">
        <v>17</v>
      </c>
      <c r="H193" s="183" t="s">
        <v>118</v>
      </c>
      <c r="I193" s="115">
        <v>902</v>
      </c>
      <c r="J193" s="219">
        <f>'Приложение 2'!J522</f>
        <v>3095.6</v>
      </c>
      <c r="K193" s="219">
        <f>'Приложение 2'!K522</f>
        <v>577.5</v>
      </c>
      <c r="L193" s="220">
        <f t="shared" si="59"/>
        <v>18.655511047939012</v>
      </c>
      <c r="M193" s="172"/>
    </row>
    <row r="194" spans="1:13" ht="38.25" x14ac:dyDescent="0.2">
      <c r="A194" s="99" t="s">
        <v>285</v>
      </c>
      <c r="B194" s="183" t="s">
        <v>108</v>
      </c>
      <c r="C194" s="183" t="s">
        <v>9</v>
      </c>
      <c r="D194" s="183" t="s">
        <v>166</v>
      </c>
      <c r="E194" s="183" t="s">
        <v>333</v>
      </c>
      <c r="F194" s="183" t="s">
        <v>281</v>
      </c>
      <c r="G194" s="231"/>
      <c r="H194" s="231"/>
      <c r="I194" s="232"/>
      <c r="J194" s="219">
        <f t="shared" ref="J194" si="77">J195</f>
        <v>1666.9</v>
      </c>
      <c r="K194" s="219">
        <f t="shared" ref="K194:K196" si="78">K195</f>
        <v>368.5</v>
      </c>
      <c r="L194" s="220">
        <f t="shared" si="59"/>
        <v>22.106905033295337</v>
      </c>
      <c r="M194" s="172"/>
    </row>
    <row r="195" spans="1:13" x14ac:dyDescent="0.2">
      <c r="A195" s="102" t="s">
        <v>207</v>
      </c>
      <c r="B195" s="183" t="s">
        <v>108</v>
      </c>
      <c r="C195" s="183" t="s">
        <v>9</v>
      </c>
      <c r="D195" s="183" t="s">
        <v>166</v>
      </c>
      <c r="E195" s="183" t="s">
        <v>333</v>
      </c>
      <c r="F195" s="183" t="s">
        <v>281</v>
      </c>
      <c r="G195" s="183" t="s">
        <v>17</v>
      </c>
      <c r="H195" s="231"/>
      <c r="I195" s="232"/>
      <c r="J195" s="219">
        <f>J196</f>
        <v>1666.9</v>
      </c>
      <c r="K195" s="219">
        <f t="shared" si="78"/>
        <v>368.5</v>
      </c>
      <c r="L195" s="220">
        <f t="shared" si="59"/>
        <v>22.106905033295337</v>
      </c>
      <c r="M195" s="172"/>
    </row>
    <row r="196" spans="1:13" x14ac:dyDescent="0.2">
      <c r="A196" s="102" t="s">
        <v>213</v>
      </c>
      <c r="B196" s="183" t="s">
        <v>108</v>
      </c>
      <c r="C196" s="183" t="s">
        <v>9</v>
      </c>
      <c r="D196" s="183" t="s">
        <v>166</v>
      </c>
      <c r="E196" s="183" t="s">
        <v>333</v>
      </c>
      <c r="F196" s="183" t="s">
        <v>281</v>
      </c>
      <c r="G196" s="183" t="s">
        <v>17</v>
      </c>
      <c r="H196" s="183" t="s">
        <v>118</v>
      </c>
      <c r="I196" s="232"/>
      <c r="J196" s="219">
        <f t="shared" ref="J196" si="79">J197</f>
        <v>1666.9</v>
      </c>
      <c r="K196" s="219">
        <f t="shared" si="78"/>
        <v>368.5</v>
      </c>
      <c r="L196" s="220">
        <f t="shared" si="59"/>
        <v>22.106905033295337</v>
      </c>
      <c r="M196" s="172"/>
    </row>
    <row r="197" spans="1:13" ht="63.75" x14ac:dyDescent="0.2">
      <c r="A197" s="102" t="s">
        <v>305</v>
      </c>
      <c r="B197" s="183" t="s">
        <v>108</v>
      </c>
      <c r="C197" s="183" t="s">
        <v>9</v>
      </c>
      <c r="D197" s="183" t="s">
        <v>166</v>
      </c>
      <c r="E197" s="183" t="s">
        <v>333</v>
      </c>
      <c r="F197" s="183" t="s">
        <v>281</v>
      </c>
      <c r="G197" s="183" t="s">
        <v>17</v>
      </c>
      <c r="H197" s="183" t="s">
        <v>118</v>
      </c>
      <c r="I197" s="115">
        <v>902</v>
      </c>
      <c r="J197" s="219">
        <f>'Приложение 2'!J523</f>
        <v>1666.9</v>
      </c>
      <c r="K197" s="219">
        <f>'Приложение 2'!K523</f>
        <v>368.5</v>
      </c>
      <c r="L197" s="220">
        <f t="shared" si="59"/>
        <v>22.106905033295337</v>
      </c>
      <c r="M197" s="172"/>
    </row>
    <row r="198" spans="1:13" ht="25.5" x14ac:dyDescent="0.2">
      <c r="A198" s="102" t="s">
        <v>263</v>
      </c>
      <c r="B198" s="183" t="s">
        <v>108</v>
      </c>
      <c r="C198" s="183" t="s">
        <v>9</v>
      </c>
      <c r="D198" s="183" t="s">
        <v>118</v>
      </c>
      <c r="E198" s="183"/>
      <c r="F198" s="183"/>
      <c r="G198" s="231"/>
      <c r="H198" s="231"/>
      <c r="I198" s="232"/>
      <c r="J198" s="219">
        <f>J199+J205</f>
        <v>4971</v>
      </c>
      <c r="K198" s="219">
        <f t="shared" ref="K198" si="80">K199+K205</f>
        <v>975.9</v>
      </c>
      <c r="L198" s="220">
        <f t="shared" si="59"/>
        <v>19.631864815932406</v>
      </c>
      <c r="M198" s="172"/>
    </row>
    <row r="199" spans="1:13" ht="105" customHeight="1" x14ac:dyDescent="0.2">
      <c r="A199" s="105" t="s">
        <v>278</v>
      </c>
      <c r="B199" s="183" t="s">
        <v>108</v>
      </c>
      <c r="C199" s="183" t="s">
        <v>9</v>
      </c>
      <c r="D199" s="183" t="s">
        <v>118</v>
      </c>
      <c r="E199" s="183" t="s">
        <v>277</v>
      </c>
      <c r="F199" s="183"/>
      <c r="G199" s="183"/>
      <c r="H199" s="183"/>
      <c r="I199" s="115"/>
      <c r="J199" s="219">
        <f>J200</f>
        <v>2612.9</v>
      </c>
      <c r="K199" s="219">
        <f t="shared" ref="K199:K203" si="81">K200</f>
        <v>501</v>
      </c>
      <c r="L199" s="220">
        <f t="shared" si="59"/>
        <v>19.174097745799685</v>
      </c>
      <c r="M199" s="172"/>
    </row>
    <row r="200" spans="1:13" ht="51" x14ac:dyDescent="0.2">
      <c r="A200" s="99" t="s">
        <v>222</v>
      </c>
      <c r="B200" s="183" t="s">
        <v>108</v>
      </c>
      <c r="C200" s="183" t="s">
        <v>9</v>
      </c>
      <c r="D200" s="183" t="s">
        <v>118</v>
      </c>
      <c r="E200" s="183" t="s">
        <v>277</v>
      </c>
      <c r="F200" s="183" t="s">
        <v>219</v>
      </c>
      <c r="G200" s="231"/>
      <c r="H200" s="231"/>
      <c r="I200" s="232"/>
      <c r="J200" s="219">
        <f t="shared" ref="J200:J203" si="82">J201</f>
        <v>2612.9</v>
      </c>
      <c r="K200" s="219">
        <f t="shared" si="81"/>
        <v>501</v>
      </c>
      <c r="L200" s="220">
        <f t="shared" si="59"/>
        <v>19.174097745799685</v>
      </c>
      <c r="M200" s="172"/>
    </row>
    <row r="201" spans="1:13" x14ac:dyDescent="0.2">
      <c r="A201" s="99" t="s">
        <v>246</v>
      </c>
      <c r="B201" s="183" t="s">
        <v>108</v>
      </c>
      <c r="C201" s="183" t="s">
        <v>9</v>
      </c>
      <c r="D201" s="183" t="s">
        <v>118</v>
      </c>
      <c r="E201" s="183" t="s">
        <v>277</v>
      </c>
      <c r="F201" s="183" t="s">
        <v>242</v>
      </c>
      <c r="G201" s="231"/>
      <c r="H201" s="231"/>
      <c r="I201" s="232"/>
      <c r="J201" s="219">
        <f t="shared" si="82"/>
        <v>2612.9</v>
      </c>
      <c r="K201" s="219">
        <f t="shared" si="81"/>
        <v>501</v>
      </c>
      <c r="L201" s="220">
        <f t="shared" si="59"/>
        <v>19.174097745799685</v>
      </c>
      <c r="M201" s="172"/>
    </row>
    <row r="202" spans="1:13" x14ac:dyDescent="0.2">
      <c r="A202" s="102" t="s">
        <v>207</v>
      </c>
      <c r="B202" s="183" t="s">
        <v>108</v>
      </c>
      <c r="C202" s="183" t="s">
        <v>9</v>
      </c>
      <c r="D202" s="183" t="s">
        <v>118</v>
      </c>
      <c r="E202" s="183" t="s">
        <v>277</v>
      </c>
      <c r="F202" s="183" t="s">
        <v>242</v>
      </c>
      <c r="G202" s="183" t="s">
        <v>17</v>
      </c>
      <c r="H202" s="231"/>
      <c r="I202" s="232"/>
      <c r="J202" s="219">
        <f t="shared" si="82"/>
        <v>2612.9</v>
      </c>
      <c r="K202" s="219">
        <f t="shared" si="81"/>
        <v>501</v>
      </c>
      <c r="L202" s="220">
        <f t="shared" si="59"/>
        <v>19.174097745799685</v>
      </c>
      <c r="M202" s="172"/>
    </row>
    <row r="203" spans="1:13" x14ac:dyDescent="0.2">
      <c r="A203" s="102" t="s">
        <v>276</v>
      </c>
      <c r="B203" s="183" t="s">
        <v>108</v>
      </c>
      <c r="C203" s="183" t="s">
        <v>9</v>
      </c>
      <c r="D203" s="183" t="s">
        <v>118</v>
      </c>
      <c r="E203" s="183" t="s">
        <v>277</v>
      </c>
      <c r="F203" s="183" t="s">
        <v>242</v>
      </c>
      <c r="G203" s="183" t="s">
        <v>17</v>
      </c>
      <c r="H203" s="183" t="s">
        <v>166</v>
      </c>
      <c r="I203" s="232"/>
      <c r="J203" s="219">
        <f t="shared" si="82"/>
        <v>2612.9</v>
      </c>
      <c r="K203" s="219">
        <f t="shared" si="81"/>
        <v>501</v>
      </c>
      <c r="L203" s="220">
        <f t="shared" si="59"/>
        <v>19.174097745799685</v>
      </c>
      <c r="M203" s="172"/>
    </row>
    <row r="204" spans="1:13" ht="51" customHeight="1" x14ac:dyDescent="0.2">
      <c r="A204" s="102" t="s">
        <v>230</v>
      </c>
      <c r="B204" s="183" t="s">
        <v>108</v>
      </c>
      <c r="C204" s="183" t="s">
        <v>9</v>
      </c>
      <c r="D204" s="183" t="s">
        <v>118</v>
      </c>
      <c r="E204" s="183" t="s">
        <v>277</v>
      </c>
      <c r="F204" s="183" t="s">
        <v>242</v>
      </c>
      <c r="G204" s="183" t="s">
        <v>17</v>
      </c>
      <c r="H204" s="183" t="s">
        <v>166</v>
      </c>
      <c r="I204" s="115">
        <v>901</v>
      </c>
      <c r="J204" s="219">
        <f>'Приложение 2'!J384</f>
        <v>2612.9</v>
      </c>
      <c r="K204" s="219">
        <f>'Приложение 2'!K384</f>
        <v>501</v>
      </c>
      <c r="L204" s="220">
        <f t="shared" si="59"/>
        <v>19.174097745799685</v>
      </c>
      <c r="M204" s="172"/>
    </row>
    <row r="205" spans="1:13" ht="63.75" x14ac:dyDescent="0.2">
      <c r="A205" s="102" t="s">
        <v>264</v>
      </c>
      <c r="B205" s="183" t="s">
        <v>108</v>
      </c>
      <c r="C205" s="183" t="s">
        <v>9</v>
      </c>
      <c r="D205" s="183" t="s">
        <v>118</v>
      </c>
      <c r="E205" s="100" t="s">
        <v>262</v>
      </c>
      <c r="F205" s="183"/>
      <c r="G205" s="183"/>
      <c r="H205" s="183"/>
      <c r="I205" s="115"/>
      <c r="J205" s="219">
        <f>J206</f>
        <v>2358.1</v>
      </c>
      <c r="K205" s="219">
        <f t="shared" ref="K205:K216" si="83">K206</f>
        <v>474.9</v>
      </c>
      <c r="L205" s="220">
        <f t="shared" si="59"/>
        <v>20.139095034137654</v>
      </c>
      <c r="M205" s="172"/>
    </row>
    <row r="206" spans="1:13" ht="51" x14ac:dyDescent="0.2">
      <c r="A206" s="99" t="s">
        <v>222</v>
      </c>
      <c r="B206" s="183" t="s">
        <v>108</v>
      </c>
      <c r="C206" s="183" t="s">
        <v>9</v>
      </c>
      <c r="D206" s="183" t="s">
        <v>118</v>
      </c>
      <c r="E206" s="100" t="s">
        <v>262</v>
      </c>
      <c r="F206" s="183" t="s">
        <v>219</v>
      </c>
      <c r="G206" s="231"/>
      <c r="H206" s="231"/>
      <c r="I206" s="232"/>
      <c r="J206" s="219">
        <f t="shared" ref="J206:J209" si="84">J207</f>
        <v>2358.1</v>
      </c>
      <c r="K206" s="219">
        <f t="shared" si="83"/>
        <v>474.9</v>
      </c>
      <c r="L206" s="220">
        <f t="shared" si="59"/>
        <v>20.139095034137654</v>
      </c>
      <c r="M206" s="172"/>
    </row>
    <row r="207" spans="1:13" x14ac:dyDescent="0.2">
      <c r="A207" s="99" t="s">
        <v>246</v>
      </c>
      <c r="B207" s="183" t="s">
        <v>108</v>
      </c>
      <c r="C207" s="183" t="s">
        <v>9</v>
      </c>
      <c r="D207" s="183" t="s">
        <v>118</v>
      </c>
      <c r="E207" s="100" t="s">
        <v>262</v>
      </c>
      <c r="F207" s="183" t="s">
        <v>242</v>
      </c>
      <c r="G207" s="231"/>
      <c r="H207" s="231"/>
      <c r="I207" s="232"/>
      <c r="J207" s="219">
        <f t="shared" si="84"/>
        <v>2358.1</v>
      </c>
      <c r="K207" s="219">
        <f t="shared" si="83"/>
        <v>474.9</v>
      </c>
      <c r="L207" s="220">
        <f t="shared" si="59"/>
        <v>20.139095034137654</v>
      </c>
      <c r="M207" s="172"/>
    </row>
    <row r="208" spans="1:13" x14ac:dyDescent="0.2">
      <c r="A208" s="102" t="s">
        <v>204</v>
      </c>
      <c r="B208" s="183" t="s">
        <v>108</v>
      </c>
      <c r="C208" s="183" t="s">
        <v>9</v>
      </c>
      <c r="D208" s="183" t="s">
        <v>118</v>
      </c>
      <c r="E208" s="100" t="s">
        <v>262</v>
      </c>
      <c r="F208" s="183" t="s">
        <v>242</v>
      </c>
      <c r="G208" s="183" t="s">
        <v>201</v>
      </c>
      <c r="H208" s="231"/>
      <c r="I208" s="232"/>
      <c r="J208" s="219">
        <f t="shared" si="84"/>
        <v>2358.1</v>
      </c>
      <c r="K208" s="219">
        <f t="shared" si="83"/>
        <v>474.9</v>
      </c>
      <c r="L208" s="220">
        <f t="shared" si="59"/>
        <v>20.139095034137654</v>
      </c>
      <c r="M208" s="172"/>
    </row>
    <row r="209" spans="1:13" x14ac:dyDescent="0.2">
      <c r="A209" s="102" t="s">
        <v>257</v>
      </c>
      <c r="B209" s="183" t="s">
        <v>108</v>
      </c>
      <c r="C209" s="183" t="s">
        <v>9</v>
      </c>
      <c r="D209" s="183" t="s">
        <v>118</v>
      </c>
      <c r="E209" s="100" t="s">
        <v>262</v>
      </c>
      <c r="F209" s="183" t="s">
        <v>242</v>
      </c>
      <c r="G209" s="183" t="s">
        <v>201</v>
      </c>
      <c r="H209" s="183" t="s">
        <v>108</v>
      </c>
      <c r="I209" s="232"/>
      <c r="J209" s="219">
        <f t="shared" si="84"/>
        <v>2358.1</v>
      </c>
      <c r="K209" s="219">
        <f t="shared" si="83"/>
        <v>474.9</v>
      </c>
      <c r="L209" s="220">
        <f t="shared" si="59"/>
        <v>20.139095034137654</v>
      </c>
      <c r="M209" s="172"/>
    </row>
    <row r="210" spans="1:13" ht="48" customHeight="1" x14ac:dyDescent="0.2">
      <c r="A210" s="102" t="s">
        <v>230</v>
      </c>
      <c r="B210" s="183" t="s">
        <v>108</v>
      </c>
      <c r="C210" s="183" t="s">
        <v>9</v>
      </c>
      <c r="D210" s="183" t="s">
        <v>118</v>
      </c>
      <c r="E210" s="100" t="s">
        <v>262</v>
      </c>
      <c r="F210" s="183" t="s">
        <v>242</v>
      </c>
      <c r="G210" s="183" t="s">
        <v>201</v>
      </c>
      <c r="H210" s="183" t="s">
        <v>108</v>
      </c>
      <c r="I210" s="115">
        <v>901</v>
      </c>
      <c r="J210" s="219">
        <f>'Приложение 2'!J327</f>
        <v>2358.1</v>
      </c>
      <c r="K210" s="219">
        <f>'Приложение 2'!K327</f>
        <v>474.9</v>
      </c>
      <c r="L210" s="220">
        <f t="shared" si="59"/>
        <v>20.139095034137654</v>
      </c>
      <c r="M210" s="172"/>
    </row>
    <row r="211" spans="1:13" ht="0.75" hidden="1" customHeight="1" x14ac:dyDescent="0.2">
      <c r="A211" s="102" t="s">
        <v>479</v>
      </c>
      <c r="B211" s="183" t="s">
        <v>108</v>
      </c>
      <c r="C211" s="183" t="s">
        <v>9</v>
      </c>
      <c r="D211" s="183" t="s">
        <v>191</v>
      </c>
      <c r="E211" s="100"/>
      <c r="F211" s="183"/>
      <c r="G211" s="183"/>
      <c r="H211" s="183"/>
      <c r="I211" s="115"/>
      <c r="J211" s="219">
        <f>J212</f>
        <v>0</v>
      </c>
      <c r="K211" s="219">
        <f>K212</f>
        <v>0</v>
      </c>
      <c r="L211" s="220" t="e">
        <f t="shared" si="59"/>
        <v>#DIV/0!</v>
      </c>
      <c r="M211" s="172"/>
    </row>
    <row r="212" spans="1:13" ht="39.75" hidden="1" customHeight="1" x14ac:dyDescent="0.2">
      <c r="A212" s="102" t="s">
        <v>480</v>
      </c>
      <c r="B212" s="183" t="s">
        <v>108</v>
      </c>
      <c r="C212" s="183" t="s">
        <v>9</v>
      </c>
      <c r="D212" s="183" t="s">
        <v>191</v>
      </c>
      <c r="E212" s="100" t="s">
        <v>476</v>
      </c>
      <c r="F212" s="183"/>
      <c r="G212" s="183"/>
      <c r="H212" s="183"/>
      <c r="I212" s="115"/>
      <c r="J212" s="219">
        <f>J213</f>
        <v>0</v>
      </c>
      <c r="K212" s="219">
        <f t="shared" si="83"/>
        <v>0</v>
      </c>
      <c r="L212" s="220" t="e">
        <f t="shared" ref="L212:L217" si="85">K212/J212*100</f>
        <v>#DIV/0!</v>
      </c>
      <c r="M212" s="172"/>
    </row>
    <row r="213" spans="1:13" ht="30" hidden="1" customHeight="1" x14ac:dyDescent="0.2">
      <c r="A213" s="99" t="s">
        <v>182</v>
      </c>
      <c r="B213" s="183" t="s">
        <v>108</v>
      </c>
      <c r="C213" s="183" t="s">
        <v>9</v>
      </c>
      <c r="D213" s="183" t="s">
        <v>191</v>
      </c>
      <c r="E213" s="100" t="s">
        <v>476</v>
      </c>
      <c r="F213" s="183" t="s">
        <v>173</v>
      </c>
      <c r="G213" s="231"/>
      <c r="H213" s="231"/>
      <c r="I213" s="232"/>
      <c r="J213" s="219">
        <f t="shared" ref="J213:J216" si="86">J214</f>
        <v>0</v>
      </c>
      <c r="K213" s="219">
        <f t="shared" si="83"/>
        <v>0</v>
      </c>
      <c r="L213" s="220" t="e">
        <f t="shared" si="85"/>
        <v>#DIV/0!</v>
      </c>
      <c r="M213" s="172"/>
    </row>
    <row r="214" spans="1:13" ht="15.75" hidden="1" customHeight="1" x14ac:dyDescent="0.2">
      <c r="A214" s="99" t="s">
        <v>481</v>
      </c>
      <c r="B214" s="183" t="s">
        <v>108</v>
      </c>
      <c r="C214" s="183" t="s">
        <v>9</v>
      </c>
      <c r="D214" s="183" t="s">
        <v>191</v>
      </c>
      <c r="E214" s="100" t="s">
        <v>476</v>
      </c>
      <c r="F214" s="183" t="s">
        <v>477</v>
      </c>
      <c r="G214" s="231"/>
      <c r="H214" s="231"/>
      <c r="I214" s="232"/>
      <c r="J214" s="219">
        <f t="shared" si="86"/>
        <v>0</v>
      </c>
      <c r="K214" s="219">
        <f t="shared" si="83"/>
        <v>0</v>
      </c>
      <c r="L214" s="220" t="e">
        <f t="shared" si="85"/>
        <v>#DIV/0!</v>
      </c>
      <c r="M214" s="172"/>
    </row>
    <row r="215" spans="1:13" ht="14.25" hidden="1" customHeight="1" x14ac:dyDescent="0.2">
      <c r="A215" s="102" t="s">
        <v>204</v>
      </c>
      <c r="B215" s="183" t="s">
        <v>108</v>
      </c>
      <c r="C215" s="183" t="s">
        <v>9</v>
      </c>
      <c r="D215" s="183" t="s">
        <v>191</v>
      </c>
      <c r="E215" s="100" t="s">
        <v>476</v>
      </c>
      <c r="F215" s="183" t="s">
        <v>477</v>
      </c>
      <c r="G215" s="183" t="s">
        <v>201</v>
      </c>
      <c r="H215" s="231"/>
      <c r="I215" s="232"/>
      <c r="J215" s="219">
        <f t="shared" si="86"/>
        <v>0</v>
      </c>
      <c r="K215" s="219">
        <f t="shared" si="83"/>
        <v>0</v>
      </c>
      <c r="L215" s="220" t="e">
        <f t="shared" si="85"/>
        <v>#DIV/0!</v>
      </c>
      <c r="M215" s="172"/>
    </row>
    <row r="216" spans="1:13" ht="14.25" hidden="1" customHeight="1" x14ac:dyDescent="0.2">
      <c r="A216" s="102" t="s">
        <v>257</v>
      </c>
      <c r="B216" s="183" t="s">
        <v>108</v>
      </c>
      <c r="C216" s="183" t="s">
        <v>9</v>
      </c>
      <c r="D216" s="183" t="s">
        <v>191</v>
      </c>
      <c r="E216" s="100" t="s">
        <v>476</v>
      </c>
      <c r="F216" s="183" t="s">
        <v>477</v>
      </c>
      <c r="G216" s="183" t="s">
        <v>201</v>
      </c>
      <c r="H216" s="183" t="s">
        <v>108</v>
      </c>
      <c r="I216" s="232"/>
      <c r="J216" s="219">
        <f t="shared" si="86"/>
        <v>0</v>
      </c>
      <c r="K216" s="219">
        <f t="shared" si="83"/>
        <v>0</v>
      </c>
      <c r="L216" s="220" t="e">
        <f t="shared" si="85"/>
        <v>#DIV/0!</v>
      </c>
      <c r="M216" s="172"/>
    </row>
    <row r="217" spans="1:13" ht="48.75" hidden="1" customHeight="1" x14ac:dyDescent="0.2">
      <c r="A217" s="102" t="s">
        <v>103</v>
      </c>
      <c r="B217" s="183" t="s">
        <v>108</v>
      </c>
      <c r="C217" s="183" t="s">
        <v>9</v>
      </c>
      <c r="D217" s="183" t="s">
        <v>191</v>
      </c>
      <c r="E217" s="100" t="s">
        <v>476</v>
      </c>
      <c r="F217" s="183" t="s">
        <v>477</v>
      </c>
      <c r="G217" s="183" t="s">
        <v>201</v>
      </c>
      <c r="H217" s="183" t="s">
        <v>108</v>
      </c>
      <c r="I217" s="115">
        <v>900</v>
      </c>
      <c r="J217" s="219">
        <f>'Приложение 2'!J177</f>
        <v>0</v>
      </c>
      <c r="K217" s="219">
        <f>'Приложение 2'!K177</f>
        <v>0</v>
      </c>
      <c r="L217" s="220" t="e">
        <f t="shared" si="85"/>
        <v>#DIV/0!</v>
      </c>
      <c r="M217" s="172"/>
    </row>
    <row r="218" spans="1:13" ht="25.5" x14ac:dyDescent="0.2">
      <c r="A218" s="102" t="s">
        <v>319</v>
      </c>
      <c r="B218" s="183" t="s">
        <v>108</v>
      </c>
      <c r="C218" s="183" t="s">
        <v>9</v>
      </c>
      <c r="D218" s="183" t="s">
        <v>17</v>
      </c>
      <c r="E218" s="183"/>
      <c r="F218" s="183"/>
      <c r="G218" s="231"/>
      <c r="H218" s="231"/>
      <c r="I218" s="232"/>
      <c r="J218" s="219">
        <f>J219+J231+J225</f>
        <v>18342.900000000001</v>
      </c>
      <c r="K218" s="219">
        <f>K219+K231+K225</f>
        <v>2901.7</v>
      </c>
      <c r="L218" s="220">
        <f t="shared" si="59"/>
        <v>15.819199799377415</v>
      </c>
      <c r="M218" s="172"/>
    </row>
    <row r="219" spans="1:13" ht="25.5" x14ac:dyDescent="0.2">
      <c r="A219" s="104" t="s">
        <v>320</v>
      </c>
      <c r="B219" s="183" t="s">
        <v>108</v>
      </c>
      <c r="C219" s="183" t="s">
        <v>9</v>
      </c>
      <c r="D219" s="183" t="s">
        <v>17</v>
      </c>
      <c r="E219" s="183" t="s">
        <v>318</v>
      </c>
      <c r="F219" s="183"/>
      <c r="G219" s="183"/>
      <c r="H219" s="183"/>
      <c r="I219" s="115"/>
      <c r="J219" s="219">
        <f>J220</f>
        <v>8363</v>
      </c>
      <c r="K219" s="219">
        <f t="shared" ref="K219:K229" si="87">K220</f>
        <v>1339.6</v>
      </c>
      <c r="L219" s="220">
        <f t="shared" si="59"/>
        <v>16.018175295946431</v>
      </c>
      <c r="M219" s="172"/>
    </row>
    <row r="220" spans="1:13" ht="51" x14ac:dyDescent="0.2">
      <c r="A220" s="99" t="s">
        <v>222</v>
      </c>
      <c r="B220" s="183" t="s">
        <v>108</v>
      </c>
      <c r="C220" s="183" t="s">
        <v>9</v>
      </c>
      <c r="D220" s="183" t="s">
        <v>17</v>
      </c>
      <c r="E220" s="183" t="s">
        <v>318</v>
      </c>
      <c r="F220" s="183" t="s">
        <v>219</v>
      </c>
      <c r="G220" s="231"/>
      <c r="H220" s="231"/>
      <c r="I220" s="232"/>
      <c r="J220" s="219">
        <f t="shared" ref="J220:J223" si="88">J221</f>
        <v>8363</v>
      </c>
      <c r="K220" s="219">
        <f t="shared" si="87"/>
        <v>1339.6</v>
      </c>
      <c r="L220" s="220">
        <f t="shared" si="59"/>
        <v>16.018175295946431</v>
      </c>
      <c r="M220" s="172"/>
    </row>
    <row r="221" spans="1:13" x14ac:dyDescent="0.2">
      <c r="A221" s="99" t="s">
        <v>246</v>
      </c>
      <c r="B221" s="183" t="s">
        <v>108</v>
      </c>
      <c r="C221" s="183" t="s">
        <v>9</v>
      </c>
      <c r="D221" s="183" t="s">
        <v>17</v>
      </c>
      <c r="E221" s="183" t="s">
        <v>318</v>
      </c>
      <c r="F221" s="183" t="s">
        <v>242</v>
      </c>
      <c r="G221" s="231"/>
      <c r="H221" s="231"/>
      <c r="I221" s="232"/>
      <c r="J221" s="219">
        <f t="shared" si="88"/>
        <v>8363</v>
      </c>
      <c r="K221" s="219">
        <f t="shared" si="87"/>
        <v>1339.6</v>
      </c>
      <c r="L221" s="220">
        <f t="shared" si="59"/>
        <v>16.018175295946431</v>
      </c>
      <c r="M221" s="172"/>
    </row>
    <row r="222" spans="1:13" x14ac:dyDescent="0.2">
      <c r="A222" s="102" t="s">
        <v>204</v>
      </c>
      <c r="B222" s="183" t="s">
        <v>108</v>
      </c>
      <c r="C222" s="183" t="s">
        <v>9</v>
      </c>
      <c r="D222" s="183" t="s">
        <v>17</v>
      </c>
      <c r="E222" s="183" t="s">
        <v>318</v>
      </c>
      <c r="F222" s="183" t="s">
        <v>242</v>
      </c>
      <c r="G222" s="183" t="s">
        <v>201</v>
      </c>
      <c r="H222" s="231"/>
      <c r="I222" s="232"/>
      <c r="J222" s="219">
        <f t="shared" si="88"/>
        <v>8363</v>
      </c>
      <c r="K222" s="219">
        <f t="shared" si="87"/>
        <v>1339.6</v>
      </c>
      <c r="L222" s="220">
        <f t="shared" si="59"/>
        <v>16.018175295946431</v>
      </c>
      <c r="M222" s="172"/>
    </row>
    <row r="223" spans="1:13" x14ac:dyDescent="0.2">
      <c r="A223" s="102" t="s">
        <v>265</v>
      </c>
      <c r="B223" s="183" t="s">
        <v>108</v>
      </c>
      <c r="C223" s="183" t="s">
        <v>9</v>
      </c>
      <c r="D223" s="183" t="s">
        <v>17</v>
      </c>
      <c r="E223" s="183" t="s">
        <v>318</v>
      </c>
      <c r="F223" s="183" t="s">
        <v>242</v>
      </c>
      <c r="G223" s="183" t="s">
        <v>201</v>
      </c>
      <c r="H223" s="183" t="s">
        <v>166</v>
      </c>
      <c r="I223" s="232"/>
      <c r="J223" s="219">
        <f t="shared" si="88"/>
        <v>8363</v>
      </c>
      <c r="K223" s="219">
        <f t="shared" si="87"/>
        <v>1339.6</v>
      </c>
      <c r="L223" s="220">
        <f t="shared" si="59"/>
        <v>16.018175295946431</v>
      </c>
      <c r="M223" s="172"/>
    </row>
    <row r="224" spans="1:13" ht="63.75" customHeight="1" x14ac:dyDescent="0.2">
      <c r="A224" s="102" t="s">
        <v>305</v>
      </c>
      <c r="B224" s="183" t="s">
        <v>108</v>
      </c>
      <c r="C224" s="183" t="s">
        <v>9</v>
      </c>
      <c r="D224" s="183" t="s">
        <v>17</v>
      </c>
      <c r="E224" s="183" t="s">
        <v>318</v>
      </c>
      <c r="F224" s="183" t="s">
        <v>242</v>
      </c>
      <c r="G224" s="183" t="s">
        <v>201</v>
      </c>
      <c r="H224" s="183" t="s">
        <v>166</v>
      </c>
      <c r="I224" s="115">
        <v>902</v>
      </c>
      <c r="J224" s="219">
        <f>'Приложение 2'!J471</f>
        <v>8363</v>
      </c>
      <c r="K224" s="219">
        <f>'Приложение 2'!K471</f>
        <v>1339.6</v>
      </c>
      <c r="L224" s="220">
        <f t="shared" si="59"/>
        <v>16.018175295946431</v>
      </c>
      <c r="M224" s="172"/>
    </row>
    <row r="225" spans="1:13" ht="88.5" hidden="1" customHeight="1" x14ac:dyDescent="0.2">
      <c r="A225" s="102" t="s">
        <v>475</v>
      </c>
      <c r="B225" s="183" t="s">
        <v>108</v>
      </c>
      <c r="C225" s="183" t="s">
        <v>9</v>
      </c>
      <c r="D225" s="183" t="s">
        <v>17</v>
      </c>
      <c r="E225" s="183" t="s">
        <v>474</v>
      </c>
      <c r="F225" s="183"/>
      <c r="G225" s="183"/>
      <c r="H225" s="183"/>
      <c r="I225" s="115"/>
      <c r="J225" s="219">
        <f>J226</f>
        <v>0</v>
      </c>
      <c r="K225" s="219">
        <f t="shared" si="87"/>
        <v>0</v>
      </c>
      <c r="L225" s="220" t="e">
        <f t="shared" ref="L225:L230" si="89">K225/J225*100</f>
        <v>#DIV/0!</v>
      </c>
      <c r="M225" s="172"/>
    </row>
    <row r="226" spans="1:13" ht="54.75" hidden="1" customHeight="1" x14ac:dyDescent="0.2">
      <c r="A226" s="99" t="s">
        <v>222</v>
      </c>
      <c r="B226" s="183" t="s">
        <v>108</v>
      </c>
      <c r="C226" s="183" t="s">
        <v>9</v>
      </c>
      <c r="D226" s="183" t="s">
        <v>17</v>
      </c>
      <c r="E226" s="183" t="s">
        <v>474</v>
      </c>
      <c r="F226" s="183" t="s">
        <v>219</v>
      </c>
      <c r="G226" s="231"/>
      <c r="H226" s="231"/>
      <c r="I226" s="232"/>
      <c r="J226" s="219">
        <f t="shared" ref="J226:J229" si="90">J227</f>
        <v>0</v>
      </c>
      <c r="K226" s="219">
        <f t="shared" si="87"/>
        <v>0</v>
      </c>
      <c r="L226" s="220" t="e">
        <f t="shared" si="89"/>
        <v>#DIV/0!</v>
      </c>
      <c r="M226" s="172"/>
    </row>
    <row r="227" spans="1:13" ht="15.75" hidden="1" customHeight="1" x14ac:dyDescent="0.2">
      <c r="A227" s="99" t="s">
        <v>246</v>
      </c>
      <c r="B227" s="183" t="s">
        <v>108</v>
      </c>
      <c r="C227" s="183" t="s">
        <v>9</v>
      </c>
      <c r="D227" s="183" t="s">
        <v>17</v>
      </c>
      <c r="E227" s="183" t="s">
        <v>474</v>
      </c>
      <c r="F227" s="183" t="s">
        <v>242</v>
      </c>
      <c r="G227" s="231"/>
      <c r="H227" s="231"/>
      <c r="I227" s="232"/>
      <c r="J227" s="219">
        <f t="shared" si="90"/>
        <v>0</v>
      </c>
      <c r="K227" s="219">
        <f t="shared" si="87"/>
        <v>0</v>
      </c>
      <c r="L227" s="220" t="e">
        <f t="shared" si="89"/>
        <v>#DIV/0!</v>
      </c>
      <c r="M227" s="172"/>
    </row>
    <row r="228" spans="1:13" ht="11.25" hidden="1" customHeight="1" x14ac:dyDescent="0.2">
      <c r="A228" s="102" t="s">
        <v>204</v>
      </c>
      <c r="B228" s="183" t="s">
        <v>108</v>
      </c>
      <c r="C228" s="183" t="s">
        <v>9</v>
      </c>
      <c r="D228" s="183" t="s">
        <v>17</v>
      </c>
      <c r="E228" s="183" t="s">
        <v>474</v>
      </c>
      <c r="F228" s="183" t="s">
        <v>242</v>
      </c>
      <c r="G228" s="183" t="s">
        <v>201</v>
      </c>
      <c r="H228" s="231"/>
      <c r="I228" s="232"/>
      <c r="J228" s="219">
        <f t="shared" si="90"/>
        <v>0</v>
      </c>
      <c r="K228" s="219">
        <f t="shared" si="87"/>
        <v>0</v>
      </c>
      <c r="L228" s="220" t="e">
        <f t="shared" si="89"/>
        <v>#DIV/0!</v>
      </c>
      <c r="M228" s="172"/>
    </row>
    <row r="229" spans="1:13" ht="18" hidden="1" customHeight="1" x14ac:dyDescent="0.2">
      <c r="A229" s="102" t="s">
        <v>265</v>
      </c>
      <c r="B229" s="183" t="s">
        <v>108</v>
      </c>
      <c r="C229" s="183" t="s">
        <v>9</v>
      </c>
      <c r="D229" s="183" t="s">
        <v>17</v>
      </c>
      <c r="E229" s="183" t="s">
        <v>474</v>
      </c>
      <c r="F229" s="183" t="s">
        <v>242</v>
      </c>
      <c r="G229" s="183" t="s">
        <v>201</v>
      </c>
      <c r="H229" s="183" t="s">
        <v>166</v>
      </c>
      <c r="I229" s="232"/>
      <c r="J229" s="219">
        <f t="shared" si="90"/>
        <v>0</v>
      </c>
      <c r="K229" s="219">
        <f t="shared" si="87"/>
        <v>0</v>
      </c>
      <c r="L229" s="220" t="e">
        <f t="shared" si="89"/>
        <v>#DIV/0!</v>
      </c>
      <c r="M229" s="172"/>
    </row>
    <row r="230" spans="1:13" ht="64.5" hidden="1" customHeight="1" x14ac:dyDescent="0.2">
      <c r="A230" s="102" t="s">
        <v>305</v>
      </c>
      <c r="B230" s="183" t="s">
        <v>108</v>
      </c>
      <c r="C230" s="183" t="s">
        <v>9</v>
      </c>
      <c r="D230" s="183" t="s">
        <v>17</v>
      </c>
      <c r="E230" s="183" t="s">
        <v>474</v>
      </c>
      <c r="F230" s="183" t="s">
        <v>242</v>
      </c>
      <c r="G230" s="183" t="s">
        <v>201</v>
      </c>
      <c r="H230" s="183" t="s">
        <v>166</v>
      </c>
      <c r="I230" s="115">
        <v>902</v>
      </c>
      <c r="J230" s="219">
        <f>'Приложение 2'!J474</f>
        <v>0</v>
      </c>
      <c r="K230" s="219">
        <f>'Приложение 2'!K474</f>
        <v>0</v>
      </c>
      <c r="L230" s="220" t="e">
        <f t="shared" si="89"/>
        <v>#DIV/0!</v>
      </c>
      <c r="M230" s="172"/>
    </row>
    <row r="231" spans="1:13" ht="102.75" customHeight="1" x14ac:dyDescent="0.2">
      <c r="A231" s="102" t="s">
        <v>322</v>
      </c>
      <c r="B231" s="183" t="s">
        <v>108</v>
      </c>
      <c r="C231" s="183" t="s">
        <v>9</v>
      </c>
      <c r="D231" s="183" t="s">
        <v>17</v>
      </c>
      <c r="E231" s="183" t="s">
        <v>321</v>
      </c>
      <c r="F231" s="183"/>
      <c r="G231" s="183"/>
      <c r="H231" s="183"/>
      <c r="I231" s="115"/>
      <c r="J231" s="219">
        <f>J232</f>
        <v>9979.9</v>
      </c>
      <c r="K231" s="219">
        <f t="shared" ref="K231:K235" si="91">K232</f>
        <v>1562.1</v>
      </c>
      <c r="L231" s="220">
        <f t="shared" si="59"/>
        <v>15.652461447509495</v>
      </c>
      <c r="M231" s="172"/>
    </row>
    <row r="232" spans="1:13" ht="51" x14ac:dyDescent="0.2">
      <c r="A232" s="99" t="s">
        <v>222</v>
      </c>
      <c r="B232" s="183" t="s">
        <v>108</v>
      </c>
      <c r="C232" s="183" t="s">
        <v>9</v>
      </c>
      <c r="D232" s="183" t="s">
        <v>17</v>
      </c>
      <c r="E232" s="183" t="s">
        <v>321</v>
      </c>
      <c r="F232" s="183" t="s">
        <v>219</v>
      </c>
      <c r="G232" s="231"/>
      <c r="H232" s="231"/>
      <c r="I232" s="232"/>
      <c r="J232" s="219">
        <f t="shared" ref="J232:J235" si="92">J233</f>
        <v>9979.9</v>
      </c>
      <c r="K232" s="219">
        <f t="shared" si="91"/>
        <v>1562.1</v>
      </c>
      <c r="L232" s="220">
        <f t="shared" si="59"/>
        <v>15.652461447509495</v>
      </c>
      <c r="M232" s="172"/>
    </row>
    <row r="233" spans="1:13" ht="51" x14ac:dyDescent="0.2">
      <c r="A233" s="99" t="s">
        <v>221</v>
      </c>
      <c r="B233" s="183" t="s">
        <v>108</v>
      </c>
      <c r="C233" s="183" t="s">
        <v>9</v>
      </c>
      <c r="D233" s="183" t="s">
        <v>17</v>
      </c>
      <c r="E233" s="183" t="s">
        <v>321</v>
      </c>
      <c r="F233" s="183" t="s">
        <v>220</v>
      </c>
      <c r="G233" s="231"/>
      <c r="H233" s="231"/>
      <c r="I233" s="232"/>
      <c r="J233" s="219">
        <f t="shared" si="92"/>
        <v>9979.9</v>
      </c>
      <c r="K233" s="219">
        <f t="shared" si="91"/>
        <v>1562.1</v>
      </c>
      <c r="L233" s="220">
        <f t="shared" si="59"/>
        <v>15.652461447509495</v>
      </c>
      <c r="M233" s="172"/>
    </row>
    <row r="234" spans="1:13" x14ac:dyDescent="0.2">
      <c r="A234" s="102" t="s">
        <v>204</v>
      </c>
      <c r="B234" s="183" t="s">
        <v>108</v>
      </c>
      <c r="C234" s="183" t="s">
        <v>9</v>
      </c>
      <c r="D234" s="183" t="s">
        <v>17</v>
      </c>
      <c r="E234" s="183" t="s">
        <v>321</v>
      </c>
      <c r="F234" s="183" t="s">
        <v>220</v>
      </c>
      <c r="G234" s="183" t="s">
        <v>201</v>
      </c>
      <c r="H234" s="231"/>
      <c r="I234" s="232"/>
      <c r="J234" s="219">
        <f t="shared" si="92"/>
        <v>9979.9</v>
      </c>
      <c r="K234" s="219">
        <f t="shared" si="91"/>
        <v>1562.1</v>
      </c>
      <c r="L234" s="220">
        <f t="shared" ref="L234:L312" si="93">K234/J234*100</f>
        <v>15.652461447509495</v>
      </c>
      <c r="M234" s="172"/>
    </row>
    <row r="235" spans="1:13" x14ac:dyDescent="0.2">
      <c r="A235" s="102" t="s">
        <v>265</v>
      </c>
      <c r="B235" s="183" t="s">
        <v>108</v>
      </c>
      <c r="C235" s="183" t="s">
        <v>9</v>
      </c>
      <c r="D235" s="183" t="s">
        <v>17</v>
      </c>
      <c r="E235" s="183" t="s">
        <v>321</v>
      </c>
      <c r="F235" s="183" t="s">
        <v>220</v>
      </c>
      <c r="G235" s="183" t="s">
        <v>201</v>
      </c>
      <c r="H235" s="183" t="s">
        <v>166</v>
      </c>
      <c r="I235" s="232"/>
      <c r="J235" s="219">
        <f t="shared" si="92"/>
        <v>9979.9</v>
      </c>
      <c r="K235" s="219">
        <f t="shared" si="91"/>
        <v>1562.1</v>
      </c>
      <c r="L235" s="220">
        <f t="shared" si="93"/>
        <v>15.652461447509495</v>
      </c>
      <c r="M235" s="172"/>
    </row>
    <row r="236" spans="1:13" ht="63" customHeight="1" x14ac:dyDescent="0.2">
      <c r="A236" s="102" t="s">
        <v>305</v>
      </c>
      <c r="B236" s="183" t="s">
        <v>108</v>
      </c>
      <c r="C236" s="183" t="s">
        <v>9</v>
      </c>
      <c r="D236" s="183" t="s">
        <v>17</v>
      </c>
      <c r="E236" s="183" t="s">
        <v>321</v>
      </c>
      <c r="F236" s="183" t="s">
        <v>220</v>
      </c>
      <c r="G236" s="183" t="s">
        <v>201</v>
      </c>
      <c r="H236" s="183" t="s">
        <v>166</v>
      </c>
      <c r="I236" s="115">
        <v>902</v>
      </c>
      <c r="J236" s="219">
        <f>'Приложение 2'!J477</f>
        <v>9979.9</v>
      </c>
      <c r="K236" s="219">
        <f>'Приложение 2'!K477</f>
        <v>1562.1</v>
      </c>
      <c r="L236" s="220">
        <f t="shared" si="93"/>
        <v>15.652461447509495</v>
      </c>
      <c r="M236" s="172"/>
    </row>
    <row r="237" spans="1:13" ht="25.5" hidden="1" x14ac:dyDescent="0.2">
      <c r="A237" s="102" t="s">
        <v>482</v>
      </c>
      <c r="B237" s="183" t="s">
        <v>108</v>
      </c>
      <c r="C237" s="183" t="s">
        <v>9</v>
      </c>
      <c r="D237" s="183" t="s">
        <v>18</v>
      </c>
      <c r="E237" s="100"/>
      <c r="F237" s="183"/>
      <c r="G237" s="183"/>
      <c r="H237" s="183"/>
      <c r="I237" s="115"/>
      <c r="J237" s="219">
        <f>J238</f>
        <v>0</v>
      </c>
      <c r="K237" s="219">
        <f>K238</f>
        <v>0</v>
      </c>
      <c r="L237" s="220" t="e">
        <f t="shared" si="93"/>
        <v>#DIV/0!</v>
      </c>
      <c r="M237" s="172"/>
    </row>
    <row r="238" spans="1:13" hidden="1" x14ac:dyDescent="0.2">
      <c r="A238" s="102" t="s">
        <v>483</v>
      </c>
      <c r="B238" s="183" t="s">
        <v>108</v>
      </c>
      <c r="C238" s="183" t="s">
        <v>9</v>
      </c>
      <c r="D238" s="183" t="s">
        <v>18</v>
      </c>
      <c r="E238" s="100" t="s">
        <v>478</v>
      </c>
      <c r="F238" s="183"/>
      <c r="G238" s="183"/>
      <c r="H238" s="183"/>
      <c r="I238" s="115"/>
      <c r="J238" s="219">
        <f>J239</f>
        <v>0</v>
      </c>
      <c r="K238" s="219">
        <f t="shared" ref="K238:K242" si="94">K239</f>
        <v>0</v>
      </c>
      <c r="L238" s="220" t="e">
        <f t="shared" si="93"/>
        <v>#DIV/0!</v>
      </c>
      <c r="M238" s="172"/>
    </row>
    <row r="239" spans="1:13" ht="25.5" hidden="1" x14ac:dyDescent="0.2">
      <c r="A239" s="99" t="s">
        <v>182</v>
      </c>
      <c r="B239" s="183" t="s">
        <v>108</v>
      </c>
      <c r="C239" s="183" t="s">
        <v>9</v>
      </c>
      <c r="D239" s="183" t="s">
        <v>18</v>
      </c>
      <c r="E239" s="100" t="s">
        <v>478</v>
      </c>
      <c r="F239" s="183" t="s">
        <v>173</v>
      </c>
      <c r="G239" s="231"/>
      <c r="H239" s="231"/>
      <c r="I239" s="232"/>
      <c r="J239" s="219">
        <f t="shared" ref="J239:J242" si="95">J240</f>
        <v>0</v>
      </c>
      <c r="K239" s="219">
        <f t="shared" si="94"/>
        <v>0</v>
      </c>
      <c r="L239" s="220" t="e">
        <f t="shared" si="93"/>
        <v>#DIV/0!</v>
      </c>
      <c r="M239" s="172"/>
    </row>
    <row r="240" spans="1:13" hidden="1" x14ac:dyDescent="0.2">
      <c r="A240" s="99" t="s">
        <v>481</v>
      </c>
      <c r="B240" s="183" t="s">
        <v>108</v>
      </c>
      <c r="C240" s="183" t="s">
        <v>9</v>
      </c>
      <c r="D240" s="183" t="s">
        <v>18</v>
      </c>
      <c r="E240" s="100" t="s">
        <v>478</v>
      </c>
      <c r="F240" s="183" t="s">
        <v>477</v>
      </c>
      <c r="G240" s="231"/>
      <c r="H240" s="231"/>
      <c r="I240" s="232"/>
      <c r="J240" s="219">
        <f t="shared" si="95"/>
        <v>0</v>
      </c>
      <c r="K240" s="219">
        <f t="shared" si="94"/>
        <v>0</v>
      </c>
      <c r="L240" s="220" t="e">
        <f t="shared" si="93"/>
        <v>#DIV/0!</v>
      </c>
      <c r="M240" s="172"/>
    </row>
    <row r="241" spans="1:13" ht="12" hidden="1" customHeight="1" x14ac:dyDescent="0.2">
      <c r="A241" s="102" t="s">
        <v>204</v>
      </c>
      <c r="B241" s="183" t="s">
        <v>108</v>
      </c>
      <c r="C241" s="183" t="s">
        <v>9</v>
      </c>
      <c r="D241" s="183" t="s">
        <v>18</v>
      </c>
      <c r="E241" s="100" t="s">
        <v>478</v>
      </c>
      <c r="F241" s="183" t="s">
        <v>477</v>
      </c>
      <c r="G241" s="183" t="s">
        <v>201</v>
      </c>
      <c r="H241" s="231"/>
      <c r="I241" s="232"/>
      <c r="J241" s="219">
        <f t="shared" si="95"/>
        <v>0</v>
      </c>
      <c r="K241" s="219">
        <f t="shared" si="94"/>
        <v>0</v>
      </c>
      <c r="L241" s="220" t="e">
        <f t="shared" si="93"/>
        <v>#DIV/0!</v>
      </c>
      <c r="M241" s="172"/>
    </row>
    <row r="242" spans="1:13" hidden="1" x14ac:dyDescent="0.2">
      <c r="A242" s="102" t="s">
        <v>257</v>
      </c>
      <c r="B242" s="183" t="s">
        <v>108</v>
      </c>
      <c r="C242" s="183" t="s">
        <v>9</v>
      </c>
      <c r="D242" s="183" t="s">
        <v>18</v>
      </c>
      <c r="E242" s="100" t="s">
        <v>478</v>
      </c>
      <c r="F242" s="183" t="s">
        <v>477</v>
      </c>
      <c r="G242" s="183" t="s">
        <v>201</v>
      </c>
      <c r="H242" s="183" t="s">
        <v>108</v>
      </c>
      <c r="I242" s="232"/>
      <c r="J242" s="219">
        <f t="shared" si="95"/>
        <v>0</v>
      </c>
      <c r="K242" s="219">
        <f t="shared" si="94"/>
        <v>0</v>
      </c>
      <c r="L242" s="220" t="e">
        <f t="shared" si="93"/>
        <v>#DIV/0!</v>
      </c>
      <c r="M242" s="172"/>
    </row>
    <row r="243" spans="1:13" ht="51" hidden="1" x14ac:dyDescent="0.2">
      <c r="A243" s="102" t="s">
        <v>103</v>
      </c>
      <c r="B243" s="183" t="s">
        <v>108</v>
      </c>
      <c r="C243" s="183" t="s">
        <v>9</v>
      </c>
      <c r="D243" s="183" t="s">
        <v>18</v>
      </c>
      <c r="E243" s="100" t="s">
        <v>478</v>
      </c>
      <c r="F243" s="183" t="s">
        <v>477</v>
      </c>
      <c r="G243" s="183" t="s">
        <v>201</v>
      </c>
      <c r="H243" s="183" t="s">
        <v>108</v>
      </c>
      <c r="I243" s="115">
        <v>900</v>
      </c>
      <c r="J243" s="219">
        <f>'Приложение 2'!J181</f>
        <v>0</v>
      </c>
      <c r="K243" s="219">
        <f>'Приложение 2'!K181</f>
        <v>0</v>
      </c>
      <c r="L243" s="220" t="e">
        <f t="shared" si="93"/>
        <v>#DIV/0!</v>
      </c>
      <c r="M243" s="172"/>
    </row>
    <row r="244" spans="1:13" ht="38.25" x14ac:dyDescent="0.2">
      <c r="A244" s="102" t="s">
        <v>324</v>
      </c>
      <c r="B244" s="183" t="s">
        <v>108</v>
      </c>
      <c r="C244" s="183" t="s">
        <v>9</v>
      </c>
      <c r="D244" s="183" t="s">
        <v>20</v>
      </c>
      <c r="E244" s="183"/>
      <c r="F244" s="183"/>
      <c r="G244" s="231"/>
      <c r="H244" s="231"/>
      <c r="I244" s="232"/>
      <c r="J244" s="219">
        <f>J245</f>
        <v>1822.4</v>
      </c>
      <c r="K244" s="219">
        <f t="shared" ref="K244" si="96">K245</f>
        <v>0</v>
      </c>
      <c r="L244" s="220">
        <f t="shared" si="93"/>
        <v>0</v>
      </c>
      <c r="M244" s="172"/>
    </row>
    <row r="245" spans="1:13" ht="66" customHeight="1" x14ac:dyDescent="0.2">
      <c r="A245" s="104" t="s">
        <v>325</v>
      </c>
      <c r="B245" s="183" t="s">
        <v>108</v>
      </c>
      <c r="C245" s="183" t="s">
        <v>9</v>
      </c>
      <c r="D245" s="183" t="s">
        <v>20</v>
      </c>
      <c r="E245" s="183" t="s">
        <v>323</v>
      </c>
      <c r="F245" s="183"/>
      <c r="G245" s="183"/>
      <c r="H245" s="183"/>
      <c r="I245" s="115"/>
      <c r="J245" s="219">
        <f>J246</f>
        <v>1822.4</v>
      </c>
      <c r="K245" s="219">
        <f t="shared" ref="K245:K249" si="97">K246</f>
        <v>0</v>
      </c>
      <c r="L245" s="220">
        <f t="shared" si="93"/>
        <v>0</v>
      </c>
      <c r="M245" s="172"/>
    </row>
    <row r="246" spans="1:13" ht="51" x14ac:dyDescent="0.2">
      <c r="A246" s="99" t="s">
        <v>222</v>
      </c>
      <c r="B246" s="183" t="s">
        <v>108</v>
      </c>
      <c r="C246" s="183" t="s">
        <v>9</v>
      </c>
      <c r="D246" s="183" t="s">
        <v>20</v>
      </c>
      <c r="E246" s="183" t="s">
        <v>323</v>
      </c>
      <c r="F246" s="183" t="s">
        <v>219</v>
      </c>
      <c r="G246" s="231"/>
      <c r="H246" s="231"/>
      <c r="I246" s="232"/>
      <c r="J246" s="219">
        <f t="shared" ref="J246:J249" si="98">J247</f>
        <v>1822.4</v>
      </c>
      <c r="K246" s="219">
        <f t="shared" si="97"/>
        <v>0</v>
      </c>
      <c r="L246" s="220">
        <f t="shared" si="93"/>
        <v>0</v>
      </c>
      <c r="M246" s="172"/>
    </row>
    <row r="247" spans="1:13" x14ac:dyDescent="0.2">
      <c r="A247" s="99" t="s">
        <v>246</v>
      </c>
      <c r="B247" s="183" t="s">
        <v>108</v>
      </c>
      <c r="C247" s="183" t="s">
        <v>9</v>
      </c>
      <c r="D247" s="183" t="s">
        <v>20</v>
      </c>
      <c r="E247" s="183" t="s">
        <v>323</v>
      </c>
      <c r="F247" s="183" t="s">
        <v>242</v>
      </c>
      <c r="G247" s="231"/>
      <c r="H247" s="231"/>
      <c r="I247" s="232"/>
      <c r="J247" s="219">
        <f t="shared" si="98"/>
        <v>1822.4</v>
      </c>
      <c r="K247" s="219">
        <f t="shared" si="97"/>
        <v>0</v>
      </c>
      <c r="L247" s="220">
        <f t="shared" si="93"/>
        <v>0</v>
      </c>
      <c r="M247" s="172"/>
    </row>
    <row r="248" spans="1:13" x14ac:dyDescent="0.2">
      <c r="A248" s="102" t="s">
        <v>204</v>
      </c>
      <c r="B248" s="183" t="s">
        <v>108</v>
      </c>
      <c r="C248" s="183" t="s">
        <v>9</v>
      </c>
      <c r="D248" s="183" t="s">
        <v>20</v>
      </c>
      <c r="E248" s="183" t="s">
        <v>323</v>
      </c>
      <c r="F248" s="183" t="s">
        <v>242</v>
      </c>
      <c r="G248" s="183" t="s">
        <v>201</v>
      </c>
      <c r="H248" s="231"/>
      <c r="I248" s="232"/>
      <c r="J248" s="219">
        <f t="shared" si="98"/>
        <v>1822.4</v>
      </c>
      <c r="K248" s="219">
        <f t="shared" si="97"/>
        <v>0</v>
      </c>
      <c r="L248" s="220">
        <f t="shared" si="93"/>
        <v>0</v>
      </c>
      <c r="M248" s="172"/>
    </row>
    <row r="249" spans="1:13" ht="25.5" x14ac:dyDescent="0.2">
      <c r="A249" s="102" t="s">
        <v>269</v>
      </c>
      <c r="B249" s="183" t="s">
        <v>108</v>
      </c>
      <c r="C249" s="183" t="s">
        <v>9</v>
      </c>
      <c r="D249" s="183" t="s">
        <v>20</v>
      </c>
      <c r="E249" s="183" t="s">
        <v>323</v>
      </c>
      <c r="F249" s="183" t="s">
        <v>242</v>
      </c>
      <c r="G249" s="183" t="s">
        <v>201</v>
      </c>
      <c r="H249" s="183" t="s">
        <v>191</v>
      </c>
      <c r="I249" s="232"/>
      <c r="J249" s="219">
        <f t="shared" si="98"/>
        <v>1822.4</v>
      </c>
      <c r="K249" s="219">
        <f t="shared" si="97"/>
        <v>0</v>
      </c>
      <c r="L249" s="220">
        <f t="shared" si="93"/>
        <v>0</v>
      </c>
      <c r="M249" s="172"/>
    </row>
    <row r="250" spans="1:13" ht="63.75" x14ac:dyDescent="0.2">
      <c r="A250" s="102" t="s">
        <v>305</v>
      </c>
      <c r="B250" s="183" t="s">
        <v>108</v>
      </c>
      <c r="C250" s="183" t="s">
        <v>9</v>
      </c>
      <c r="D250" s="183" t="s">
        <v>20</v>
      </c>
      <c r="E250" s="183" t="s">
        <v>323</v>
      </c>
      <c r="F250" s="183" t="s">
        <v>242</v>
      </c>
      <c r="G250" s="183" t="s">
        <v>201</v>
      </c>
      <c r="H250" s="183" t="s">
        <v>201</v>
      </c>
      <c r="I250" s="115">
        <v>902</v>
      </c>
      <c r="J250" s="219">
        <f>'Приложение 2'!J495</f>
        <v>1822.4</v>
      </c>
      <c r="K250" s="219">
        <f>'Приложение 2'!K495</f>
        <v>0</v>
      </c>
      <c r="L250" s="220">
        <f t="shared" si="93"/>
        <v>0</v>
      </c>
      <c r="M250" s="172"/>
    </row>
    <row r="251" spans="1:13" ht="38.25" x14ac:dyDescent="0.2">
      <c r="A251" s="102" t="s">
        <v>507</v>
      </c>
      <c r="B251" s="183" t="s">
        <v>108</v>
      </c>
      <c r="C251" s="183" t="s">
        <v>9</v>
      </c>
      <c r="D251" s="183" t="s">
        <v>505</v>
      </c>
      <c r="E251" s="183"/>
      <c r="F251" s="183"/>
      <c r="G251" s="231"/>
      <c r="H251" s="231"/>
      <c r="I251" s="232"/>
      <c r="J251" s="219">
        <f>J252</f>
        <v>569.29999999999995</v>
      </c>
      <c r="K251" s="219">
        <f t="shared" ref="K251:K256" si="99">K252</f>
        <v>136.80000000000001</v>
      </c>
      <c r="L251" s="220">
        <f t="shared" ref="L251:L257" si="100">K251/J251*100</f>
        <v>24.029509924468652</v>
      </c>
      <c r="M251" s="172"/>
    </row>
    <row r="252" spans="1:13" ht="76.5" x14ac:dyDescent="0.2">
      <c r="A252" s="102" t="s">
        <v>508</v>
      </c>
      <c r="B252" s="183" t="s">
        <v>108</v>
      </c>
      <c r="C252" s="183" t="s">
        <v>9</v>
      </c>
      <c r="D252" s="183" t="s">
        <v>505</v>
      </c>
      <c r="E252" s="100" t="s">
        <v>506</v>
      </c>
      <c r="F252" s="183"/>
      <c r="G252" s="183"/>
      <c r="H252" s="183"/>
      <c r="I252" s="115"/>
      <c r="J252" s="219">
        <f>J253</f>
        <v>569.29999999999995</v>
      </c>
      <c r="K252" s="219">
        <f t="shared" si="99"/>
        <v>136.80000000000001</v>
      </c>
      <c r="L252" s="220">
        <f t="shared" si="100"/>
        <v>24.029509924468652</v>
      </c>
      <c r="M252" s="172"/>
    </row>
    <row r="253" spans="1:13" ht="51" x14ac:dyDescent="0.2">
      <c r="A253" s="99" t="s">
        <v>222</v>
      </c>
      <c r="B253" s="183" t="s">
        <v>108</v>
      </c>
      <c r="C253" s="183" t="s">
        <v>9</v>
      </c>
      <c r="D253" s="183" t="s">
        <v>505</v>
      </c>
      <c r="E253" s="100" t="s">
        <v>506</v>
      </c>
      <c r="F253" s="183" t="s">
        <v>219</v>
      </c>
      <c r="G253" s="231"/>
      <c r="H253" s="231"/>
      <c r="I253" s="232"/>
      <c r="J253" s="219">
        <f t="shared" ref="J253:J256" si="101">J254</f>
        <v>569.29999999999995</v>
      </c>
      <c r="K253" s="219">
        <f t="shared" si="99"/>
        <v>136.80000000000001</v>
      </c>
      <c r="L253" s="220">
        <f t="shared" si="100"/>
        <v>24.029509924468652</v>
      </c>
      <c r="M253" s="172"/>
    </row>
    <row r="254" spans="1:13" x14ac:dyDescent="0.2">
      <c r="A254" s="99" t="s">
        <v>246</v>
      </c>
      <c r="B254" s="183" t="s">
        <v>108</v>
      </c>
      <c r="C254" s="183" t="s">
        <v>9</v>
      </c>
      <c r="D254" s="183" t="s">
        <v>505</v>
      </c>
      <c r="E254" s="100" t="s">
        <v>506</v>
      </c>
      <c r="F254" s="183" t="s">
        <v>242</v>
      </c>
      <c r="G254" s="231"/>
      <c r="H254" s="231"/>
      <c r="I254" s="232"/>
      <c r="J254" s="219">
        <f t="shared" si="101"/>
        <v>569.29999999999995</v>
      </c>
      <c r="K254" s="219">
        <f t="shared" si="99"/>
        <v>136.80000000000001</v>
      </c>
      <c r="L254" s="220">
        <f t="shared" si="100"/>
        <v>24.029509924468652</v>
      </c>
      <c r="M254" s="172"/>
    </row>
    <row r="255" spans="1:13" x14ac:dyDescent="0.2">
      <c r="A255" s="102" t="s">
        <v>204</v>
      </c>
      <c r="B255" s="183" t="s">
        <v>108</v>
      </c>
      <c r="C255" s="183" t="s">
        <v>9</v>
      </c>
      <c r="D255" s="183" t="s">
        <v>505</v>
      </c>
      <c r="E255" s="100" t="s">
        <v>506</v>
      </c>
      <c r="F255" s="183" t="s">
        <v>242</v>
      </c>
      <c r="G255" s="183" t="s">
        <v>201</v>
      </c>
      <c r="H255" s="231"/>
      <c r="I255" s="232"/>
      <c r="J255" s="219">
        <f t="shared" si="101"/>
        <v>569.29999999999995</v>
      </c>
      <c r="K255" s="219">
        <f t="shared" si="99"/>
        <v>136.80000000000001</v>
      </c>
      <c r="L255" s="220">
        <f t="shared" si="100"/>
        <v>24.029509924468652</v>
      </c>
      <c r="M255" s="172"/>
    </row>
    <row r="256" spans="1:13" x14ac:dyDescent="0.2">
      <c r="A256" s="102" t="s">
        <v>257</v>
      </c>
      <c r="B256" s="183" t="s">
        <v>108</v>
      </c>
      <c r="C256" s="183" t="s">
        <v>9</v>
      </c>
      <c r="D256" s="183" t="s">
        <v>505</v>
      </c>
      <c r="E256" s="100" t="s">
        <v>506</v>
      </c>
      <c r="F256" s="183" t="s">
        <v>242</v>
      </c>
      <c r="G256" s="183" t="s">
        <v>201</v>
      </c>
      <c r="H256" s="183" t="s">
        <v>509</v>
      </c>
      <c r="I256" s="232"/>
      <c r="J256" s="219">
        <f t="shared" si="101"/>
        <v>569.29999999999995</v>
      </c>
      <c r="K256" s="219">
        <f t="shared" si="99"/>
        <v>136.80000000000001</v>
      </c>
      <c r="L256" s="220">
        <f t="shared" si="100"/>
        <v>24.029509924468652</v>
      </c>
      <c r="M256" s="172"/>
    </row>
    <row r="257" spans="1:13" ht="48.75" customHeight="1" x14ac:dyDescent="0.2">
      <c r="A257" s="102" t="s">
        <v>230</v>
      </c>
      <c r="B257" s="183" t="s">
        <v>108</v>
      </c>
      <c r="C257" s="183" t="s">
        <v>9</v>
      </c>
      <c r="D257" s="183" t="s">
        <v>505</v>
      </c>
      <c r="E257" s="100" t="s">
        <v>506</v>
      </c>
      <c r="F257" s="183" t="s">
        <v>242</v>
      </c>
      <c r="G257" s="183" t="s">
        <v>201</v>
      </c>
      <c r="H257" s="183" t="s">
        <v>108</v>
      </c>
      <c r="I257" s="115">
        <v>901</v>
      </c>
      <c r="J257" s="219">
        <f>'Приложение 2'!J331</f>
        <v>569.29999999999995</v>
      </c>
      <c r="K257" s="219">
        <f>'Приложение 2'!K331</f>
        <v>136.80000000000001</v>
      </c>
      <c r="L257" s="220">
        <f t="shared" si="100"/>
        <v>24.029509924468652</v>
      </c>
      <c r="M257" s="172"/>
    </row>
    <row r="258" spans="1:13" ht="76.5" x14ac:dyDescent="0.2">
      <c r="A258" s="102" t="s">
        <v>282</v>
      </c>
      <c r="B258" s="183" t="s">
        <v>118</v>
      </c>
      <c r="C258" s="183" t="s">
        <v>149</v>
      </c>
      <c r="D258" s="183"/>
      <c r="E258" s="183"/>
      <c r="F258" s="183"/>
      <c r="G258" s="183"/>
      <c r="H258" s="183"/>
      <c r="I258" s="115"/>
      <c r="J258" s="219">
        <f>J259+J267</f>
        <v>150</v>
      </c>
      <c r="K258" s="219">
        <f>K259+K267</f>
        <v>0</v>
      </c>
      <c r="L258" s="220">
        <f t="shared" si="93"/>
        <v>0</v>
      </c>
    </row>
    <row r="259" spans="1:13" ht="25.5" x14ac:dyDescent="0.2">
      <c r="A259" s="102" t="s">
        <v>283</v>
      </c>
      <c r="B259" s="183" t="s">
        <v>118</v>
      </c>
      <c r="C259" s="183" t="s">
        <v>9</v>
      </c>
      <c r="D259" s="183"/>
      <c r="E259" s="183"/>
      <c r="F259" s="183"/>
      <c r="G259" s="183"/>
      <c r="H259" s="183"/>
      <c r="I259" s="115"/>
      <c r="J259" s="219">
        <f>J260</f>
        <v>150</v>
      </c>
      <c r="K259" s="219">
        <f t="shared" ref="K259:K260" si="102">K260</f>
        <v>0</v>
      </c>
      <c r="L259" s="220">
        <f t="shared" si="93"/>
        <v>0</v>
      </c>
      <c r="M259" s="172"/>
    </row>
    <row r="260" spans="1:13" ht="27" customHeight="1" x14ac:dyDescent="0.2">
      <c r="A260" s="102" t="s">
        <v>284</v>
      </c>
      <c r="B260" s="183" t="s">
        <v>118</v>
      </c>
      <c r="C260" s="183" t="s">
        <v>9</v>
      </c>
      <c r="D260" s="183" t="s">
        <v>105</v>
      </c>
      <c r="E260" s="183"/>
      <c r="F260" s="183"/>
      <c r="G260" s="231"/>
      <c r="H260" s="231"/>
      <c r="I260" s="232"/>
      <c r="J260" s="219">
        <f>J261</f>
        <v>150</v>
      </c>
      <c r="K260" s="219">
        <f t="shared" si="102"/>
        <v>0</v>
      </c>
      <c r="L260" s="220">
        <f t="shared" si="93"/>
        <v>0</v>
      </c>
      <c r="M260" s="172"/>
    </row>
    <row r="261" spans="1:13" ht="38.25" x14ac:dyDescent="0.2">
      <c r="A261" s="105" t="s">
        <v>279</v>
      </c>
      <c r="B261" s="183" t="s">
        <v>118</v>
      </c>
      <c r="C261" s="183" t="s">
        <v>9</v>
      </c>
      <c r="D261" s="183" t="s">
        <v>105</v>
      </c>
      <c r="E261" s="100" t="s">
        <v>280</v>
      </c>
      <c r="F261" s="183"/>
      <c r="G261" s="183"/>
      <c r="H261" s="183"/>
      <c r="I261" s="115"/>
      <c r="J261" s="219">
        <f>J262</f>
        <v>150</v>
      </c>
      <c r="K261" s="219">
        <f t="shared" ref="K261:K265" si="103">K262</f>
        <v>0</v>
      </c>
      <c r="L261" s="220">
        <f t="shared" si="93"/>
        <v>0</v>
      </c>
      <c r="M261" s="172"/>
    </row>
    <row r="262" spans="1:13" ht="25.5" x14ac:dyDescent="0.2">
      <c r="A262" s="99" t="s">
        <v>182</v>
      </c>
      <c r="B262" s="183" t="s">
        <v>118</v>
      </c>
      <c r="C262" s="183" t="s">
        <v>9</v>
      </c>
      <c r="D262" s="183" t="s">
        <v>105</v>
      </c>
      <c r="E262" s="100" t="s">
        <v>280</v>
      </c>
      <c r="F262" s="183" t="s">
        <v>173</v>
      </c>
      <c r="G262" s="231"/>
      <c r="H262" s="231"/>
      <c r="I262" s="232"/>
      <c r="J262" s="219">
        <f t="shared" ref="J262:J265" si="104">J263</f>
        <v>150</v>
      </c>
      <c r="K262" s="219">
        <f t="shared" si="103"/>
        <v>0</v>
      </c>
      <c r="L262" s="220">
        <f t="shared" si="93"/>
        <v>0</v>
      </c>
      <c r="M262" s="172"/>
    </row>
    <row r="263" spans="1:13" ht="38.25" x14ac:dyDescent="0.2">
      <c r="A263" s="99" t="s">
        <v>285</v>
      </c>
      <c r="B263" s="183" t="s">
        <v>118</v>
      </c>
      <c r="C263" s="183" t="s">
        <v>9</v>
      </c>
      <c r="D263" s="183" t="s">
        <v>105</v>
      </c>
      <c r="E263" s="100" t="s">
        <v>280</v>
      </c>
      <c r="F263" s="183" t="s">
        <v>281</v>
      </c>
      <c r="G263" s="231"/>
      <c r="H263" s="231"/>
      <c r="I263" s="232"/>
      <c r="J263" s="219">
        <f t="shared" si="104"/>
        <v>150</v>
      </c>
      <c r="K263" s="219">
        <f t="shared" si="103"/>
        <v>0</v>
      </c>
      <c r="L263" s="220">
        <f t="shared" si="93"/>
        <v>0</v>
      </c>
      <c r="M263" s="172"/>
    </row>
    <row r="264" spans="1:13" x14ac:dyDescent="0.2">
      <c r="A264" s="102" t="s">
        <v>207</v>
      </c>
      <c r="B264" s="183" t="s">
        <v>118</v>
      </c>
      <c r="C264" s="183" t="s">
        <v>9</v>
      </c>
      <c r="D264" s="183" t="s">
        <v>105</v>
      </c>
      <c r="E264" s="100" t="s">
        <v>280</v>
      </c>
      <c r="F264" s="183" t="s">
        <v>281</v>
      </c>
      <c r="G264" s="183" t="s">
        <v>17</v>
      </c>
      <c r="H264" s="231"/>
      <c r="I264" s="232"/>
      <c r="J264" s="219">
        <f t="shared" si="104"/>
        <v>150</v>
      </c>
      <c r="K264" s="219">
        <f t="shared" si="103"/>
        <v>0</v>
      </c>
      <c r="L264" s="220">
        <f t="shared" si="93"/>
        <v>0</v>
      </c>
      <c r="M264" s="172"/>
    </row>
    <row r="265" spans="1:13" x14ac:dyDescent="0.2">
      <c r="A265" s="102" t="s">
        <v>276</v>
      </c>
      <c r="B265" s="183" t="s">
        <v>118</v>
      </c>
      <c r="C265" s="183" t="s">
        <v>9</v>
      </c>
      <c r="D265" s="183" t="s">
        <v>105</v>
      </c>
      <c r="E265" s="100" t="s">
        <v>280</v>
      </c>
      <c r="F265" s="183" t="s">
        <v>281</v>
      </c>
      <c r="G265" s="183" t="s">
        <v>17</v>
      </c>
      <c r="H265" s="183" t="s">
        <v>166</v>
      </c>
      <c r="I265" s="232"/>
      <c r="J265" s="219">
        <f t="shared" si="104"/>
        <v>150</v>
      </c>
      <c r="K265" s="219">
        <f t="shared" si="103"/>
        <v>0</v>
      </c>
      <c r="L265" s="220">
        <f t="shared" si="93"/>
        <v>0</v>
      </c>
      <c r="M265" s="172"/>
    </row>
    <row r="266" spans="1:13" ht="47.25" customHeight="1" x14ac:dyDescent="0.2">
      <c r="A266" s="102" t="s">
        <v>230</v>
      </c>
      <c r="B266" s="183" t="s">
        <v>118</v>
      </c>
      <c r="C266" s="183" t="s">
        <v>9</v>
      </c>
      <c r="D266" s="183" t="s">
        <v>105</v>
      </c>
      <c r="E266" s="100" t="s">
        <v>280</v>
      </c>
      <c r="F266" s="183" t="s">
        <v>281</v>
      </c>
      <c r="G266" s="183" t="s">
        <v>17</v>
      </c>
      <c r="H266" s="183" t="s">
        <v>166</v>
      </c>
      <c r="I266" s="115">
        <v>901</v>
      </c>
      <c r="J266" s="219">
        <f>'Приложение 2'!J390</f>
        <v>150</v>
      </c>
      <c r="K266" s="219">
        <f>'Приложение 2'!K390</f>
        <v>0</v>
      </c>
      <c r="L266" s="220">
        <f t="shared" si="93"/>
        <v>0</v>
      </c>
      <c r="M266" s="172"/>
    </row>
    <row r="267" spans="1:13" ht="27.75" hidden="1" customHeight="1" x14ac:dyDescent="0.2">
      <c r="A267" s="228" t="s">
        <v>492</v>
      </c>
      <c r="B267" s="183" t="s">
        <v>118</v>
      </c>
      <c r="C267" s="183" t="s">
        <v>10</v>
      </c>
      <c r="D267" s="183"/>
      <c r="E267" s="183"/>
      <c r="F267" s="183"/>
      <c r="G267" s="183"/>
      <c r="H267" s="183"/>
      <c r="I267" s="115"/>
      <c r="J267" s="219">
        <f>J268</f>
        <v>0</v>
      </c>
      <c r="K267" s="219">
        <f>K268</f>
        <v>0</v>
      </c>
      <c r="L267" s="220" t="e">
        <f t="shared" ref="L267:L274" si="105">K267/J267*100</f>
        <v>#DIV/0!</v>
      </c>
      <c r="M267" s="172"/>
    </row>
    <row r="268" spans="1:13" ht="49.5" hidden="1" customHeight="1" x14ac:dyDescent="0.2">
      <c r="A268" s="228" t="s">
        <v>493</v>
      </c>
      <c r="B268" s="183" t="s">
        <v>118</v>
      </c>
      <c r="C268" s="183" t="s">
        <v>10</v>
      </c>
      <c r="D268" s="183" t="s">
        <v>155</v>
      </c>
      <c r="E268" s="183"/>
      <c r="F268" s="183"/>
      <c r="G268" s="231"/>
      <c r="H268" s="231"/>
      <c r="I268" s="232"/>
      <c r="J268" s="219">
        <f>J269</f>
        <v>0</v>
      </c>
      <c r="K268" s="219">
        <f t="shared" ref="K268:K273" si="106">K269</f>
        <v>0</v>
      </c>
      <c r="L268" s="220" t="e">
        <f t="shared" si="105"/>
        <v>#DIV/0!</v>
      </c>
      <c r="M268" s="172"/>
    </row>
    <row r="269" spans="1:13" ht="64.5" hidden="1" customHeight="1" x14ac:dyDescent="0.2">
      <c r="A269" s="229" t="s">
        <v>494</v>
      </c>
      <c r="B269" s="183" t="s">
        <v>118</v>
      </c>
      <c r="C269" s="183" t="s">
        <v>10</v>
      </c>
      <c r="D269" s="183" t="s">
        <v>155</v>
      </c>
      <c r="E269" s="100" t="s">
        <v>495</v>
      </c>
      <c r="F269" s="183"/>
      <c r="G269" s="183"/>
      <c r="H269" s="183"/>
      <c r="I269" s="115"/>
      <c r="J269" s="219">
        <f>J270</f>
        <v>0</v>
      </c>
      <c r="K269" s="219">
        <f t="shared" si="106"/>
        <v>0</v>
      </c>
      <c r="L269" s="220" t="e">
        <f t="shared" si="105"/>
        <v>#DIV/0!</v>
      </c>
      <c r="M269" s="172"/>
    </row>
    <row r="270" spans="1:13" ht="0.75" hidden="1" customHeight="1" x14ac:dyDescent="0.2">
      <c r="A270" s="99" t="s">
        <v>222</v>
      </c>
      <c r="B270" s="183" t="s">
        <v>118</v>
      </c>
      <c r="C270" s="183" t="s">
        <v>10</v>
      </c>
      <c r="D270" s="183" t="s">
        <v>155</v>
      </c>
      <c r="E270" s="100" t="s">
        <v>495</v>
      </c>
      <c r="F270" s="183" t="s">
        <v>219</v>
      </c>
      <c r="G270" s="231"/>
      <c r="H270" s="231"/>
      <c r="I270" s="232"/>
      <c r="J270" s="219">
        <f t="shared" ref="J270:J273" si="107">J271</f>
        <v>0</v>
      </c>
      <c r="K270" s="219">
        <f t="shared" si="106"/>
        <v>0</v>
      </c>
      <c r="L270" s="220" t="e">
        <f t="shared" si="105"/>
        <v>#DIV/0!</v>
      </c>
      <c r="M270" s="172"/>
    </row>
    <row r="271" spans="1:13" ht="0.75" hidden="1" customHeight="1" x14ac:dyDescent="0.2">
      <c r="A271" s="99" t="s">
        <v>246</v>
      </c>
      <c r="B271" s="183" t="s">
        <v>118</v>
      </c>
      <c r="C271" s="183" t="s">
        <v>10</v>
      </c>
      <c r="D271" s="183" t="s">
        <v>155</v>
      </c>
      <c r="E271" s="100" t="s">
        <v>495</v>
      </c>
      <c r="F271" s="183" t="s">
        <v>242</v>
      </c>
      <c r="G271" s="231"/>
      <c r="H271" s="231"/>
      <c r="I271" s="232"/>
      <c r="J271" s="219">
        <f t="shared" si="107"/>
        <v>0</v>
      </c>
      <c r="K271" s="219">
        <f t="shared" si="106"/>
        <v>0</v>
      </c>
      <c r="L271" s="220" t="e">
        <f t="shared" si="105"/>
        <v>#DIV/0!</v>
      </c>
      <c r="M271" s="172"/>
    </row>
    <row r="272" spans="1:13" ht="11.25" hidden="1" customHeight="1" x14ac:dyDescent="0.2">
      <c r="A272" s="102" t="s">
        <v>490</v>
      </c>
      <c r="B272" s="183" t="s">
        <v>118</v>
      </c>
      <c r="C272" s="183" t="s">
        <v>10</v>
      </c>
      <c r="D272" s="183" t="s">
        <v>155</v>
      </c>
      <c r="E272" s="100" t="s">
        <v>495</v>
      </c>
      <c r="F272" s="183" t="s">
        <v>242</v>
      </c>
      <c r="G272" s="183" t="s">
        <v>155</v>
      </c>
      <c r="H272" s="231"/>
      <c r="I272" s="232"/>
      <c r="J272" s="219">
        <f t="shared" si="107"/>
        <v>0</v>
      </c>
      <c r="K272" s="219">
        <f t="shared" si="106"/>
        <v>0</v>
      </c>
      <c r="L272" s="220" t="e">
        <f t="shared" si="105"/>
        <v>#DIV/0!</v>
      </c>
      <c r="M272" s="172"/>
    </row>
    <row r="273" spans="1:13" ht="0.75" customHeight="1" x14ac:dyDescent="0.2">
      <c r="A273" s="102" t="s">
        <v>491</v>
      </c>
      <c r="B273" s="183" t="s">
        <v>118</v>
      </c>
      <c r="C273" s="183" t="s">
        <v>10</v>
      </c>
      <c r="D273" s="183" t="s">
        <v>155</v>
      </c>
      <c r="E273" s="100" t="s">
        <v>495</v>
      </c>
      <c r="F273" s="183" t="s">
        <v>242</v>
      </c>
      <c r="G273" s="183" t="s">
        <v>155</v>
      </c>
      <c r="H273" s="183" t="s">
        <v>108</v>
      </c>
      <c r="I273" s="232"/>
      <c r="J273" s="219">
        <f t="shared" si="107"/>
        <v>0</v>
      </c>
      <c r="K273" s="219">
        <f t="shared" si="106"/>
        <v>0</v>
      </c>
      <c r="L273" s="220" t="e">
        <f t="shared" si="105"/>
        <v>#DIV/0!</v>
      </c>
      <c r="M273" s="172"/>
    </row>
    <row r="274" spans="1:13" ht="0.75" customHeight="1" x14ac:dyDescent="0.2">
      <c r="A274" s="102" t="s">
        <v>230</v>
      </c>
      <c r="B274" s="183" t="s">
        <v>118</v>
      </c>
      <c r="C274" s="183" t="s">
        <v>10</v>
      </c>
      <c r="D274" s="183" t="s">
        <v>155</v>
      </c>
      <c r="E274" s="100" t="s">
        <v>495</v>
      </c>
      <c r="F274" s="183" t="s">
        <v>242</v>
      </c>
      <c r="G274" s="183" t="s">
        <v>155</v>
      </c>
      <c r="H274" s="183" t="s">
        <v>108</v>
      </c>
      <c r="I274" s="115">
        <v>901</v>
      </c>
      <c r="J274" s="219">
        <f>'Приложение 2'!J301</f>
        <v>0</v>
      </c>
      <c r="K274" s="219">
        <f>'Приложение 2'!K301</f>
        <v>0</v>
      </c>
      <c r="L274" s="220" t="e">
        <f t="shared" si="105"/>
        <v>#DIV/0!</v>
      </c>
      <c r="M274" s="172"/>
    </row>
    <row r="275" spans="1:13" ht="63.75" x14ac:dyDescent="0.2">
      <c r="A275" s="102" t="s">
        <v>266</v>
      </c>
      <c r="B275" s="183" t="s">
        <v>155</v>
      </c>
      <c r="C275" s="183" t="s">
        <v>149</v>
      </c>
      <c r="D275" s="183"/>
      <c r="E275" s="183"/>
      <c r="F275" s="183"/>
      <c r="G275" s="183"/>
      <c r="H275" s="183"/>
      <c r="I275" s="115"/>
      <c r="J275" s="219">
        <f>J276</f>
        <v>26587.599999999999</v>
      </c>
      <c r="K275" s="219">
        <f t="shared" ref="K275" si="108">K276</f>
        <v>3182.2</v>
      </c>
      <c r="L275" s="220">
        <f t="shared" si="93"/>
        <v>11.968737306112624</v>
      </c>
      <c r="M275" s="172"/>
    </row>
    <row r="276" spans="1:13" x14ac:dyDescent="0.2">
      <c r="A276" s="102" t="s">
        <v>267</v>
      </c>
      <c r="B276" s="183" t="s">
        <v>155</v>
      </c>
      <c r="C276" s="183" t="s">
        <v>8</v>
      </c>
      <c r="D276" s="183"/>
      <c r="E276" s="183"/>
      <c r="F276" s="183"/>
      <c r="G276" s="183"/>
      <c r="H276" s="183"/>
      <c r="I276" s="115"/>
      <c r="J276" s="219">
        <f>J277+J290+J297</f>
        <v>26587.599999999999</v>
      </c>
      <c r="K276" s="219">
        <f>K277+K290+K297</f>
        <v>3182.2</v>
      </c>
      <c r="L276" s="220">
        <f t="shared" si="93"/>
        <v>11.968737306112624</v>
      </c>
      <c r="M276" s="172"/>
    </row>
    <row r="277" spans="1:13" ht="63.75" x14ac:dyDescent="0.2">
      <c r="A277" s="102" t="s">
        <v>328</v>
      </c>
      <c r="B277" s="183" t="s">
        <v>155</v>
      </c>
      <c r="C277" s="183" t="s">
        <v>8</v>
      </c>
      <c r="D277" s="183" t="s">
        <v>166</v>
      </c>
      <c r="E277" s="183"/>
      <c r="F277" s="183"/>
      <c r="G277" s="231"/>
      <c r="H277" s="231"/>
      <c r="I277" s="232"/>
      <c r="J277" s="219">
        <f>J278+J284</f>
        <v>17432.3</v>
      </c>
      <c r="K277" s="219">
        <f>K278+K284</f>
        <v>1848.3</v>
      </c>
      <c r="L277" s="220">
        <f t="shared" si="93"/>
        <v>10.602731710675013</v>
      </c>
      <c r="M277" s="172"/>
    </row>
    <row r="278" spans="1:13" ht="25.5" x14ac:dyDescent="0.2">
      <c r="A278" s="105" t="s">
        <v>245</v>
      </c>
      <c r="B278" s="183" t="s">
        <v>155</v>
      </c>
      <c r="C278" s="183" t="s">
        <v>8</v>
      </c>
      <c r="D278" s="183" t="s">
        <v>166</v>
      </c>
      <c r="E278" s="100" t="s">
        <v>241</v>
      </c>
      <c r="F278" s="183"/>
      <c r="G278" s="183"/>
      <c r="H278" s="183"/>
      <c r="I278" s="115"/>
      <c r="J278" s="219">
        <f>J279</f>
        <v>1882.6</v>
      </c>
      <c r="K278" s="219">
        <f t="shared" ref="K278:K282" si="109">K279</f>
        <v>0</v>
      </c>
      <c r="L278" s="220">
        <f t="shared" si="93"/>
        <v>0</v>
      </c>
      <c r="M278" s="172"/>
    </row>
    <row r="279" spans="1:13" ht="51" x14ac:dyDescent="0.2">
      <c r="A279" s="99" t="s">
        <v>222</v>
      </c>
      <c r="B279" s="183" t="s">
        <v>155</v>
      </c>
      <c r="C279" s="183" t="s">
        <v>8</v>
      </c>
      <c r="D279" s="183" t="s">
        <v>166</v>
      </c>
      <c r="E279" s="100" t="s">
        <v>241</v>
      </c>
      <c r="F279" s="183" t="s">
        <v>219</v>
      </c>
      <c r="G279" s="231"/>
      <c r="H279" s="231"/>
      <c r="I279" s="232"/>
      <c r="J279" s="219">
        <f t="shared" ref="J279:J282" si="110">J280</f>
        <v>1882.6</v>
      </c>
      <c r="K279" s="219">
        <f t="shared" si="109"/>
        <v>0</v>
      </c>
      <c r="L279" s="220">
        <f t="shared" si="93"/>
        <v>0</v>
      </c>
      <c r="M279" s="172"/>
    </row>
    <row r="280" spans="1:13" x14ac:dyDescent="0.2">
      <c r="A280" s="99" t="s">
        <v>246</v>
      </c>
      <c r="B280" s="183" t="s">
        <v>155</v>
      </c>
      <c r="C280" s="183" t="s">
        <v>8</v>
      </c>
      <c r="D280" s="183" t="s">
        <v>166</v>
      </c>
      <c r="E280" s="100" t="s">
        <v>241</v>
      </c>
      <c r="F280" s="183" t="s">
        <v>242</v>
      </c>
      <c r="G280" s="231"/>
      <c r="H280" s="231"/>
      <c r="I280" s="232"/>
      <c r="J280" s="219">
        <f t="shared" si="110"/>
        <v>1882.6</v>
      </c>
      <c r="K280" s="219">
        <f t="shared" si="109"/>
        <v>0</v>
      </c>
      <c r="L280" s="220">
        <f t="shared" si="93"/>
        <v>0</v>
      </c>
      <c r="M280" s="172"/>
    </row>
    <row r="281" spans="1:13" x14ac:dyDescent="0.2">
      <c r="A281" s="102" t="s">
        <v>273</v>
      </c>
      <c r="B281" s="183" t="s">
        <v>155</v>
      </c>
      <c r="C281" s="183" t="s">
        <v>8</v>
      </c>
      <c r="D281" s="183" t="s">
        <v>166</v>
      </c>
      <c r="E281" s="100" t="s">
        <v>241</v>
      </c>
      <c r="F281" s="183" t="s">
        <v>242</v>
      </c>
      <c r="G281" s="183" t="s">
        <v>272</v>
      </c>
      <c r="H281" s="231"/>
      <c r="I281" s="232"/>
      <c r="J281" s="219">
        <f t="shared" si="110"/>
        <v>1882.6</v>
      </c>
      <c r="K281" s="219">
        <f t="shared" si="109"/>
        <v>0</v>
      </c>
      <c r="L281" s="220">
        <f t="shared" si="93"/>
        <v>0</v>
      </c>
      <c r="M281" s="172"/>
    </row>
    <row r="282" spans="1:13" ht="25.5" x14ac:dyDescent="0.2">
      <c r="A282" s="102" t="s">
        <v>274</v>
      </c>
      <c r="B282" s="183" t="s">
        <v>155</v>
      </c>
      <c r="C282" s="183" t="s">
        <v>8</v>
      </c>
      <c r="D282" s="183" t="s">
        <v>166</v>
      </c>
      <c r="E282" s="100" t="s">
        <v>241</v>
      </c>
      <c r="F282" s="183" t="s">
        <v>242</v>
      </c>
      <c r="G282" s="183" t="s">
        <v>272</v>
      </c>
      <c r="H282" s="183" t="s">
        <v>118</v>
      </c>
      <c r="I282" s="232"/>
      <c r="J282" s="219">
        <f t="shared" si="110"/>
        <v>1882.6</v>
      </c>
      <c r="K282" s="219">
        <f t="shared" si="109"/>
        <v>0</v>
      </c>
      <c r="L282" s="220">
        <f t="shared" si="93"/>
        <v>0</v>
      </c>
      <c r="M282" s="172"/>
    </row>
    <row r="283" spans="1:13" ht="54" customHeight="1" x14ac:dyDescent="0.2">
      <c r="A283" s="102" t="s">
        <v>230</v>
      </c>
      <c r="B283" s="183" t="s">
        <v>155</v>
      </c>
      <c r="C283" s="183" t="s">
        <v>8</v>
      </c>
      <c r="D283" s="183" t="s">
        <v>166</v>
      </c>
      <c r="E283" s="100" t="s">
        <v>241</v>
      </c>
      <c r="F283" s="183" t="s">
        <v>242</v>
      </c>
      <c r="G283" s="183" t="s">
        <v>272</v>
      </c>
      <c r="H283" s="183" t="s">
        <v>118</v>
      </c>
      <c r="I283" s="115">
        <v>901</v>
      </c>
      <c r="J283" s="219">
        <f>'Приложение 2'!J376</f>
        <v>1882.6</v>
      </c>
      <c r="K283" s="219">
        <f>'Приложение 2'!K376</f>
        <v>0</v>
      </c>
      <c r="L283" s="220">
        <f t="shared" si="93"/>
        <v>0</v>
      </c>
      <c r="M283" s="172"/>
    </row>
    <row r="284" spans="1:13" ht="38.25" x14ac:dyDescent="0.2">
      <c r="A284" s="102" t="s">
        <v>329</v>
      </c>
      <c r="B284" s="183" t="s">
        <v>155</v>
      </c>
      <c r="C284" s="183" t="s">
        <v>8</v>
      </c>
      <c r="D284" s="183" t="s">
        <v>166</v>
      </c>
      <c r="E284" s="100" t="s">
        <v>326</v>
      </c>
      <c r="F284" s="183"/>
      <c r="G284" s="183"/>
      <c r="H284" s="183"/>
      <c r="I284" s="115"/>
      <c r="J284" s="219">
        <f>J285</f>
        <v>15549.7</v>
      </c>
      <c r="K284" s="219">
        <f t="shared" ref="K284:K288" si="111">K285</f>
        <v>1848.3</v>
      </c>
      <c r="L284" s="220">
        <f t="shared" si="93"/>
        <v>11.886402953111634</v>
      </c>
      <c r="M284" s="172"/>
    </row>
    <row r="285" spans="1:13" ht="51" x14ac:dyDescent="0.2">
      <c r="A285" s="99" t="s">
        <v>222</v>
      </c>
      <c r="B285" s="183" t="s">
        <v>155</v>
      </c>
      <c r="C285" s="183" t="s">
        <v>8</v>
      </c>
      <c r="D285" s="183" t="s">
        <v>166</v>
      </c>
      <c r="E285" s="100" t="s">
        <v>326</v>
      </c>
      <c r="F285" s="183" t="s">
        <v>219</v>
      </c>
      <c r="G285" s="231"/>
      <c r="H285" s="231"/>
      <c r="I285" s="232"/>
      <c r="J285" s="219">
        <f t="shared" ref="J285:J288" si="112">J286</f>
        <v>15549.7</v>
      </c>
      <c r="K285" s="219">
        <f t="shared" si="111"/>
        <v>1848.3</v>
      </c>
      <c r="L285" s="220">
        <f t="shared" si="93"/>
        <v>11.886402953111634</v>
      </c>
      <c r="M285" s="172"/>
    </row>
    <row r="286" spans="1:13" x14ac:dyDescent="0.2">
      <c r="A286" s="99" t="s">
        <v>246</v>
      </c>
      <c r="B286" s="183" t="s">
        <v>155</v>
      </c>
      <c r="C286" s="183" t="s">
        <v>8</v>
      </c>
      <c r="D286" s="183" t="s">
        <v>166</v>
      </c>
      <c r="E286" s="100" t="s">
        <v>326</v>
      </c>
      <c r="F286" s="183" t="s">
        <v>242</v>
      </c>
      <c r="G286" s="231"/>
      <c r="H286" s="231"/>
      <c r="I286" s="232"/>
      <c r="J286" s="219">
        <f t="shared" si="112"/>
        <v>15549.7</v>
      </c>
      <c r="K286" s="219">
        <f t="shared" si="111"/>
        <v>1848.3</v>
      </c>
      <c r="L286" s="220">
        <f t="shared" si="93"/>
        <v>11.886402953111634</v>
      </c>
      <c r="M286" s="172"/>
    </row>
    <row r="287" spans="1:13" x14ac:dyDescent="0.2">
      <c r="A287" s="102" t="s">
        <v>273</v>
      </c>
      <c r="B287" s="183" t="s">
        <v>155</v>
      </c>
      <c r="C287" s="183" t="s">
        <v>8</v>
      </c>
      <c r="D287" s="183" t="s">
        <v>166</v>
      </c>
      <c r="E287" s="100" t="s">
        <v>326</v>
      </c>
      <c r="F287" s="183" t="s">
        <v>242</v>
      </c>
      <c r="G287" s="183" t="s">
        <v>272</v>
      </c>
      <c r="H287" s="231"/>
      <c r="I287" s="232"/>
      <c r="J287" s="219">
        <f t="shared" si="112"/>
        <v>15549.7</v>
      </c>
      <c r="K287" s="219">
        <f t="shared" si="111"/>
        <v>1848.3</v>
      </c>
      <c r="L287" s="220">
        <f t="shared" si="93"/>
        <v>11.886402953111634</v>
      </c>
      <c r="M287" s="172"/>
    </row>
    <row r="288" spans="1:13" x14ac:dyDescent="0.2">
      <c r="A288" s="102" t="s">
        <v>327</v>
      </c>
      <c r="B288" s="183" t="s">
        <v>155</v>
      </c>
      <c r="C288" s="183" t="s">
        <v>8</v>
      </c>
      <c r="D288" s="183" t="s">
        <v>166</v>
      </c>
      <c r="E288" s="100" t="s">
        <v>326</v>
      </c>
      <c r="F288" s="183" t="s">
        <v>242</v>
      </c>
      <c r="G288" s="183" t="s">
        <v>272</v>
      </c>
      <c r="H288" s="183" t="s">
        <v>105</v>
      </c>
      <c r="I288" s="232"/>
      <c r="J288" s="219">
        <f t="shared" si="112"/>
        <v>15549.7</v>
      </c>
      <c r="K288" s="219">
        <f t="shared" si="111"/>
        <v>1848.3</v>
      </c>
      <c r="L288" s="220">
        <f t="shared" si="93"/>
        <v>11.886402953111634</v>
      </c>
      <c r="M288" s="172"/>
    </row>
    <row r="289" spans="1:13" ht="63.75" x14ac:dyDescent="0.2">
      <c r="A289" s="102" t="s">
        <v>305</v>
      </c>
      <c r="B289" s="183" t="s">
        <v>155</v>
      </c>
      <c r="C289" s="183" t="s">
        <v>8</v>
      </c>
      <c r="D289" s="183" t="s">
        <v>166</v>
      </c>
      <c r="E289" s="100" t="s">
        <v>326</v>
      </c>
      <c r="F289" s="183" t="s">
        <v>242</v>
      </c>
      <c r="G289" s="183" t="s">
        <v>272</v>
      </c>
      <c r="H289" s="183" t="s">
        <v>105</v>
      </c>
      <c r="I289" s="115">
        <v>902</v>
      </c>
      <c r="J289" s="219">
        <f>'Приложение 2'!J503</f>
        <v>15549.7</v>
      </c>
      <c r="K289" s="219">
        <f>'Приложение 2'!K503</f>
        <v>1848.3</v>
      </c>
      <c r="L289" s="220">
        <f t="shared" si="93"/>
        <v>11.886402953111634</v>
      </c>
      <c r="M289" s="172"/>
    </row>
    <row r="290" spans="1:13" ht="25.5" x14ac:dyDescent="0.2">
      <c r="A290" s="102" t="s">
        <v>331</v>
      </c>
      <c r="B290" s="183" t="s">
        <v>155</v>
      </c>
      <c r="C290" s="183" t="s">
        <v>8</v>
      </c>
      <c r="D290" s="183" t="s">
        <v>118</v>
      </c>
      <c r="E290" s="183"/>
      <c r="F290" s="183"/>
      <c r="G290" s="231"/>
      <c r="H290" s="231"/>
      <c r="I290" s="232"/>
      <c r="J290" s="219">
        <f>J291</f>
        <v>8394</v>
      </c>
      <c r="K290" s="219">
        <f>K291</f>
        <v>1333.9</v>
      </c>
      <c r="L290" s="220">
        <f t="shared" si="93"/>
        <v>15.891112699547296</v>
      </c>
      <c r="M290" s="172"/>
    </row>
    <row r="291" spans="1:13" x14ac:dyDescent="0.2">
      <c r="A291" s="102" t="s">
        <v>332</v>
      </c>
      <c r="B291" s="183" t="s">
        <v>155</v>
      </c>
      <c r="C291" s="183" t="s">
        <v>8</v>
      </c>
      <c r="D291" s="183" t="s">
        <v>118</v>
      </c>
      <c r="E291" s="100" t="s">
        <v>330</v>
      </c>
      <c r="F291" s="183"/>
      <c r="G291" s="183"/>
      <c r="H291" s="183"/>
      <c r="I291" s="115"/>
      <c r="J291" s="219">
        <f>J292</f>
        <v>8394</v>
      </c>
      <c r="K291" s="219">
        <f t="shared" ref="K291:K295" si="113">K292</f>
        <v>1333.9</v>
      </c>
      <c r="L291" s="220">
        <f t="shared" si="93"/>
        <v>15.891112699547296</v>
      </c>
      <c r="M291" s="172"/>
    </row>
    <row r="292" spans="1:13" ht="51" x14ac:dyDescent="0.2">
      <c r="A292" s="99" t="s">
        <v>222</v>
      </c>
      <c r="B292" s="183" t="s">
        <v>155</v>
      </c>
      <c r="C292" s="183" t="s">
        <v>8</v>
      </c>
      <c r="D292" s="183" t="s">
        <v>118</v>
      </c>
      <c r="E292" s="100" t="s">
        <v>330</v>
      </c>
      <c r="F292" s="183" t="s">
        <v>219</v>
      </c>
      <c r="G292" s="231"/>
      <c r="H292" s="231"/>
      <c r="I292" s="232"/>
      <c r="J292" s="219">
        <f t="shared" ref="J292:J295" si="114">J293</f>
        <v>8394</v>
      </c>
      <c r="K292" s="219">
        <f t="shared" si="113"/>
        <v>1333.9</v>
      </c>
      <c r="L292" s="220">
        <f t="shared" si="93"/>
        <v>15.891112699547296</v>
      </c>
      <c r="M292" s="172"/>
    </row>
    <row r="293" spans="1:13" x14ac:dyDescent="0.2">
      <c r="A293" s="99" t="s">
        <v>246</v>
      </c>
      <c r="B293" s="183" t="s">
        <v>155</v>
      </c>
      <c r="C293" s="183" t="s">
        <v>8</v>
      </c>
      <c r="D293" s="183" t="s">
        <v>118</v>
      </c>
      <c r="E293" s="100" t="s">
        <v>330</v>
      </c>
      <c r="F293" s="183" t="s">
        <v>242</v>
      </c>
      <c r="G293" s="231"/>
      <c r="H293" s="231"/>
      <c r="I293" s="232"/>
      <c r="J293" s="219">
        <f t="shared" si="114"/>
        <v>8394</v>
      </c>
      <c r="K293" s="219">
        <f t="shared" si="113"/>
        <v>1333.9</v>
      </c>
      <c r="L293" s="220">
        <f t="shared" si="93"/>
        <v>15.891112699547296</v>
      </c>
      <c r="M293" s="172"/>
    </row>
    <row r="294" spans="1:13" x14ac:dyDescent="0.2">
      <c r="A294" s="102" t="s">
        <v>273</v>
      </c>
      <c r="B294" s="183" t="s">
        <v>155</v>
      </c>
      <c r="C294" s="183" t="s">
        <v>8</v>
      </c>
      <c r="D294" s="183" t="s">
        <v>118</v>
      </c>
      <c r="E294" s="100" t="s">
        <v>330</v>
      </c>
      <c r="F294" s="183" t="s">
        <v>242</v>
      </c>
      <c r="G294" s="183" t="s">
        <v>272</v>
      </c>
      <c r="H294" s="231"/>
      <c r="I294" s="232"/>
      <c r="J294" s="219">
        <f t="shared" si="114"/>
        <v>8394</v>
      </c>
      <c r="K294" s="219">
        <f t="shared" si="113"/>
        <v>1333.9</v>
      </c>
      <c r="L294" s="220">
        <f t="shared" si="93"/>
        <v>15.891112699547296</v>
      </c>
      <c r="M294" s="172"/>
    </row>
    <row r="295" spans="1:13" x14ac:dyDescent="0.2">
      <c r="A295" s="102" t="s">
        <v>327</v>
      </c>
      <c r="B295" s="183" t="s">
        <v>155</v>
      </c>
      <c r="C295" s="183" t="s">
        <v>8</v>
      </c>
      <c r="D295" s="183" t="s">
        <v>118</v>
      </c>
      <c r="E295" s="100" t="s">
        <v>330</v>
      </c>
      <c r="F295" s="183" t="s">
        <v>242</v>
      </c>
      <c r="G295" s="183" t="s">
        <v>272</v>
      </c>
      <c r="H295" s="183" t="s">
        <v>105</v>
      </c>
      <c r="I295" s="232"/>
      <c r="J295" s="219">
        <f t="shared" si="114"/>
        <v>8394</v>
      </c>
      <c r="K295" s="219">
        <f t="shared" si="113"/>
        <v>1333.9</v>
      </c>
      <c r="L295" s="220">
        <f t="shared" si="93"/>
        <v>15.891112699547296</v>
      </c>
      <c r="M295" s="172"/>
    </row>
    <row r="296" spans="1:13" ht="63.75" x14ac:dyDescent="0.2">
      <c r="A296" s="102" t="s">
        <v>305</v>
      </c>
      <c r="B296" s="183" t="s">
        <v>155</v>
      </c>
      <c r="C296" s="183" t="s">
        <v>8</v>
      </c>
      <c r="D296" s="183" t="s">
        <v>118</v>
      </c>
      <c r="E296" s="100" t="s">
        <v>330</v>
      </c>
      <c r="F296" s="183" t="s">
        <v>242</v>
      </c>
      <c r="G296" s="183" t="s">
        <v>272</v>
      </c>
      <c r="H296" s="183" t="s">
        <v>105</v>
      </c>
      <c r="I296" s="115">
        <v>902</v>
      </c>
      <c r="J296" s="219">
        <f>'Приложение 2'!J507</f>
        <v>8394</v>
      </c>
      <c r="K296" s="219">
        <f>'Приложение 2'!K507</f>
        <v>1333.9</v>
      </c>
      <c r="L296" s="220">
        <f t="shared" si="93"/>
        <v>15.891112699547296</v>
      </c>
      <c r="M296" s="172"/>
    </row>
    <row r="297" spans="1:13" ht="25.5" x14ac:dyDescent="0.2">
      <c r="A297" s="102" t="s">
        <v>268</v>
      </c>
      <c r="B297" s="183" t="s">
        <v>155</v>
      </c>
      <c r="C297" s="183" t="s">
        <v>8</v>
      </c>
      <c r="D297" s="183" t="s">
        <v>155</v>
      </c>
      <c r="E297" s="183"/>
      <c r="F297" s="183"/>
      <c r="G297" s="231"/>
      <c r="H297" s="231"/>
      <c r="I297" s="232"/>
      <c r="J297" s="219">
        <f>J298+J304</f>
        <v>761.3</v>
      </c>
      <c r="K297" s="219">
        <f t="shared" ref="K297" si="115">K298+K304</f>
        <v>0</v>
      </c>
      <c r="L297" s="220">
        <f t="shared" si="93"/>
        <v>0</v>
      </c>
      <c r="M297" s="172"/>
    </row>
    <row r="298" spans="1:13" ht="25.5" x14ac:dyDescent="0.2">
      <c r="A298" s="105" t="s">
        <v>245</v>
      </c>
      <c r="B298" s="183" t="s">
        <v>155</v>
      </c>
      <c r="C298" s="183" t="s">
        <v>8</v>
      </c>
      <c r="D298" s="183" t="s">
        <v>155</v>
      </c>
      <c r="E298" s="100" t="s">
        <v>241</v>
      </c>
      <c r="F298" s="183"/>
      <c r="G298" s="183"/>
      <c r="H298" s="183"/>
      <c r="I298" s="115"/>
      <c r="J298" s="219">
        <f>J299</f>
        <v>761.3</v>
      </c>
      <c r="K298" s="219">
        <f t="shared" ref="K298:K302" si="116">K299</f>
        <v>0</v>
      </c>
      <c r="L298" s="220">
        <f t="shared" si="93"/>
        <v>0</v>
      </c>
      <c r="M298" s="172"/>
    </row>
    <row r="299" spans="1:13" ht="51" x14ac:dyDescent="0.2">
      <c r="A299" s="99" t="s">
        <v>222</v>
      </c>
      <c r="B299" s="183" t="s">
        <v>155</v>
      </c>
      <c r="C299" s="183" t="s">
        <v>8</v>
      </c>
      <c r="D299" s="183" t="s">
        <v>155</v>
      </c>
      <c r="E299" s="100" t="s">
        <v>241</v>
      </c>
      <c r="F299" s="183" t="s">
        <v>219</v>
      </c>
      <c r="G299" s="231"/>
      <c r="H299" s="231"/>
      <c r="I299" s="232"/>
      <c r="J299" s="219">
        <f t="shared" ref="J299:J302" si="117">J300</f>
        <v>761.3</v>
      </c>
      <c r="K299" s="219">
        <f t="shared" si="116"/>
        <v>0</v>
      </c>
      <c r="L299" s="220">
        <f t="shared" si="93"/>
        <v>0</v>
      </c>
      <c r="M299" s="172"/>
    </row>
    <row r="300" spans="1:13" x14ac:dyDescent="0.2">
      <c r="A300" s="99" t="s">
        <v>246</v>
      </c>
      <c r="B300" s="183" t="s">
        <v>155</v>
      </c>
      <c r="C300" s="183" t="s">
        <v>8</v>
      </c>
      <c r="D300" s="183" t="s">
        <v>155</v>
      </c>
      <c r="E300" s="100" t="s">
        <v>241</v>
      </c>
      <c r="F300" s="183" t="s">
        <v>242</v>
      </c>
      <c r="G300" s="231"/>
      <c r="H300" s="231"/>
      <c r="I300" s="232"/>
      <c r="J300" s="219">
        <f t="shared" si="117"/>
        <v>761.3</v>
      </c>
      <c r="K300" s="219">
        <f t="shared" si="116"/>
        <v>0</v>
      </c>
      <c r="L300" s="220">
        <f t="shared" si="93"/>
        <v>0</v>
      </c>
      <c r="M300" s="172"/>
    </row>
    <row r="301" spans="1:13" x14ac:dyDescent="0.2">
      <c r="A301" s="102" t="s">
        <v>204</v>
      </c>
      <c r="B301" s="183" t="s">
        <v>155</v>
      </c>
      <c r="C301" s="183" t="s">
        <v>8</v>
      </c>
      <c r="D301" s="183" t="s">
        <v>155</v>
      </c>
      <c r="E301" s="100" t="s">
        <v>241</v>
      </c>
      <c r="F301" s="183" t="s">
        <v>242</v>
      </c>
      <c r="G301" s="183" t="s">
        <v>201</v>
      </c>
      <c r="H301" s="231"/>
      <c r="I301" s="232"/>
      <c r="J301" s="219">
        <f t="shared" si="117"/>
        <v>761.3</v>
      </c>
      <c r="K301" s="219">
        <f t="shared" si="116"/>
        <v>0</v>
      </c>
      <c r="L301" s="220">
        <f t="shared" si="93"/>
        <v>0</v>
      </c>
      <c r="M301" s="172"/>
    </row>
    <row r="302" spans="1:13" x14ac:dyDescent="0.2">
      <c r="A302" s="102" t="s">
        <v>265</v>
      </c>
      <c r="B302" s="183" t="s">
        <v>155</v>
      </c>
      <c r="C302" s="183" t="s">
        <v>8</v>
      </c>
      <c r="D302" s="183" t="s">
        <v>155</v>
      </c>
      <c r="E302" s="100" t="s">
        <v>241</v>
      </c>
      <c r="F302" s="183" t="s">
        <v>242</v>
      </c>
      <c r="G302" s="183" t="s">
        <v>201</v>
      </c>
      <c r="H302" s="183" t="s">
        <v>166</v>
      </c>
      <c r="I302" s="232"/>
      <c r="J302" s="219">
        <f t="shared" si="117"/>
        <v>761.3</v>
      </c>
      <c r="K302" s="219">
        <f t="shared" si="116"/>
        <v>0</v>
      </c>
      <c r="L302" s="220">
        <f t="shared" si="93"/>
        <v>0</v>
      </c>
      <c r="M302" s="172"/>
    </row>
    <row r="303" spans="1:13" ht="52.5" customHeight="1" x14ac:dyDescent="0.2">
      <c r="A303" s="102" t="s">
        <v>230</v>
      </c>
      <c r="B303" s="183" t="s">
        <v>155</v>
      </c>
      <c r="C303" s="183" t="s">
        <v>8</v>
      </c>
      <c r="D303" s="183" t="s">
        <v>155</v>
      </c>
      <c r="E303" s="100" t="s">
        <v>241</v>
      </c>
      <c r="F303" s="183" t="s">
        <v>242</v>
      </c>
      <c r="G303" s="183" t="s">
        <v>201</v>
      </c>
      <c r="H303" s="183" t="s">
        <v>166</v>
      </c>
      <c r="I303" s="115">
        <v>901</v>
      </c>
      <c r="J303" s="219">
        <f>'Приложение 2'!J338</f>
        <v>761.3</v>
      </c>
      <c r="K303" s="219">
        <f>'Приложение 2'!K338</f>
        <v>0</v>
      </c>
      <c r="L303" s="220">
        <f t="shared" si="93"/>
        <v>0</v>
      </c>
      <c r="M303" s="172"/>
    </row>
    <row r="304" spans="1:13" ht="24.75" hidden="1" customHeight="1" x14ac:dyDescent="0.2">
      <c r="A304" s="104" t="s">
        <v>320</v>
      </c>
      <c r="B304" s="183" t="s">
        <v>155</v>
      </c>
      <c r="C304" s="183" t="s">
        <v>8</v>
      </c>
      <c r="D304" s="183" t="s">
        <v>155</v>
      </c>
      <c r="E304" s="100" t="s">
        <v>318</v>
      </c>
      <c r="F304" s="183"/>
      <c r="G304" s="183"/>
      <c r="H304" s="183"/>
      <c r="I304" s="115"/>
      <c r="J304" s="219">
        <f>J310+J305</f>
        <v>0</v>
      </c>
      <c r="K304" s="219">
        <f>K310+K305</f>
        <v>0</v>
      </c>
      <c r="L304" s="220" t="e">
        <f t="shared" si="93"/>
        <v>#DIV/0!</v>
      </c>
      <c r="M304" s="172"/>
    </row>
    <row r="305" spans="1:13" ht="38.25" hidden="1" x14ac:dyDescent="0.2">
      <c r="A305" s="99" t="s">
        <v>126</v>
      </c>
      <c r="B305" s="183" t="s">
        <v>155</v>
      </c>
      <c r="C305" s="183" t="s">
        <v>8</v>
      </c>
      <c r="D305" s="183" t="s">
        <v>155</v>
      </c>
      <c r="E305" s="100" t="s">
        <v>318</v>
      </c>
      <c r="F305" s="183" t="s">
        <v>124</v>
      </c>
      <c r="G305" s="231"/>
      <c r="H305" s="231"/>
      <c r="I305" s="232"/>
      <c r="J305" s="219">
        <f t="shared" ref="J305:K308" si="118">J306</f>
        <v>0</v>
      </c>
      <c r="K305" s="219">
        <f t="shared" si="118"/>
        <v>0</v>
      </c>
      <c r="L305" s="220" t="e">
        <f t="shared" ref="L305:L309" si="119">K305/J305*100</f>
        <v>#DIV/0!</v>
      </c>
      <c r="M305" s="172"/>
    </row>
    <row r="306" spans="1:13" ht="38.25" hidden="1" x14ac:dyDescent="0.2">
      <c r="A306" s="99" t="s">
        <v>127</v>
      </c>
      <c r="B306" s="183" t="s">
        <v>155</v>
      </c>
      <c r="C306" s="183" t="s">
        <v>8</v>
      </c>
      <c r="D306" s="183" t="s">
        <v>155</v>
      </c>
      <c r="E306" s="100" t="s">
        <v>318</v>
      </c>
      <c r="F306" s="183" t="s">
        <v>125</v>
      </c>
      <c r="G306" s="231"/>
      <c r="H306" s="231"/>
      <c r="I306" s="232"/>
      <c r="J306" s="219">
        <f t="shared" si="118"/>
        <v>0</v>
      </c>
      <c r="K306" s="219">
        <f t="shared" si="118"/>
        <v>0</v>
      </c>
      <c r="L306" s="220" t="e">
        <f t="shared" si="119"/>
        <v>#DIV/0!</v>
      </c>
      <c r="M306" s="172"/>
    </row>
    <row r="307" spans="1:13" hidden="1" x14ac:dyDescent="0.2">
      <c r="A307" s="102" t="s">
        <v>204</v>
      </c>
      <c r="B307" s="183" t="s">
        <v>155</v>
      </c>
      <c r="C307" s="183" t="s">
        <v>8</v>
      </c>
      <c r="D307" s="183" t="s">
        <v>155</v>
      </c>
      <c r="E307" s="100" t="s">
        <v>318</v>
      </c>
      <c r="F307" s="183" t="s">
        <v>125</v>
      </c>
      <c r="G307" s="183" t="s">
        <v>201</v>
      </c>
      <c r="H307" s="231"/>
      <c r="I307" s="232"/>
      <c r="J307" s="219">
        <f t="shared" si="118"/>
        <v>0</v>
      </c>
      <c r="K307" s="219">
        <f t="shared" si="118"/>
        <v>0</v>
      </c>
      <c r="L307" s="220" t="e">
        <f t="shared" si="119"/>
        <v>#DIV/0!</v>
      </c>
      <c r="M307" s="172"/>
    </row>
    <row r="308" spans="1:13" hidden="1" x14ac:dyDescent="0.2">
      <c r="A308" s="102" t="s">
        <v>265</v>
      </c>
      <c r="B308" s="183" t="s">
        <v>155</v>
      </c>
      <c r="C308" s="183" t="s">
        <v>8</v>
      </c>
      <c r="D308" s="183" t="s">
        <v>155</v>
      </c>
      <c r="E308" s="100" t="s">
        <v>318</v>
      </c>
      <c r="F308" s="183" t="s">
        <v>125</v>
      </c>
      <c r="G308" s="183" t="s">
        <v>201</v>
      </c>
      <c r="H308" s="183" t="s">
        <v>166</v>
      </c>
      <c r="I308" s="232"/>
      <c r="J308" s="219">
        <f t="shared" si="118"/>
        <v>0</v>
      </c>
      <c r="K308" s="219">
        <f t="shared" si="118"/>
        <v>0</v>
      </c>
      <c r="L308" s="220" t="e">
        <f t="shared" si="119"/>
        <v>#DIV/0!</v>
      </c>
      <c r="M308" s="172"/>
    </row>
    <row r="309" spans="1:13" ht="63.75" hidden="1" x14ac:dyDescent="0.2">
      <c r="A309" s="102" t="s">
        <v>305</v>
      </c>
      <c r="B309" s="183" t="s">
        <v>155</v>
      </c>
      <c r="C309" s="183" t="s">
        <v>8</v>
      </c>
      <c r="D309" s="183" t="s">
        <v>155</v>
      </c>
      <c r="E309" s="100" t="s">
        <v>318</v>
      </c>
      <c r="F309" s="183" t="s">
        <v>125</v>
      </c>
      <c r="G309" s="183" t="s">
        <v>201</v>
      </c>
      <c r="H309" s="183" t="s">
        <v>166</v>
      </c>
      <c r="I309" s="115">
        <v>902</v>
      </c>
      <c r="J309" s="219">
        <f>'Приложение 2'!J486</f>
        <v>0</v>
      </c>
      <c r="K309" s="219">
        <f>'Приложение 2'!K486</f>
        <v>0</v>
      </c>
      <c r="L309" s="220" t="e">
        <f t="shared" si="119"/>
        <v>#DIV/0!</v>
      </c>
      <c r="M309" s="172"/>
    </row>
    <row r="310" spans="1:13" ht="51" hidden="1" x14ac:dyDescent="0.2">
      <c r="A310" s="99" t="s">
        <v>222</v>
      </c>
      <c r="B310" s="183" t="s">
        <v>155</v>
      </c>
      <c r="C310" s="183" t="s">
        <v>8</v>
      </c>
      <c r="D310" s="183" t="s">
        <v>155</v>
      </c>
      <c r="E310" s="100" t="s">
        <v>318</v>
      </c>
      <c r="F310" s="183" t="s">
        <v>219</v>
      </c>
      <c r="G310" s="231"/>
      <c r="H310" s="231"/>
      <c r="I310" s="232"/>
      <c r="J310" s="219">
        <f t="shared" ref="J310:J313" si="120">J311</f>
        <v>0</v>
      </c>
      <c r="K310" s="219">
        <f t="shared" ref="K310:K313" si="121">K311</f>
        <v>0</v>
      </c>
      <c r="L310" s="220" t="e">
        <f t="shared" si="93"/>
        <v>#DIV/0!</v>
      </c>
      <c r="M310" s="172"/>
    </row>
    <row r="311" spans="1:13" ht="0.75" hidden="1" customHeight="1" x14ac:dyDescent="0.2">
      <c r="A311" s="99" t="s">
        <v>246</v>
      </c>
      <c r="B311" s="183" t="s">
        <v>155</v>
      </c>
      <c r="C311" s="183" t="s">
        <v>8</v>
      </c>
      <c r="D311" s="183" t="s">
        <v>155</v>
      </c>
      <c r="E311" s="100" t="s">
        <v>318</v>
      </c>
      <c r="F311" s="183" t="s">
        <v>242</v>
      </c>
      <c r="G311" s="231"/>
      <c r="H311" s="231"/>
      <c r="I311" s="232"/>
      <c r="J311" s="219">
        <f t="shared" si="120"/>
        <v>0</v>
      </c>
      <c r="K311" s="219">
        <f t="shared" si="121"/>
        <v>0</v>
      </c>
      <c r="L311" s="220" t="e">
        <f t="shared" si="93"/>
        <v>#DIV/0!</v>
      </c>
      <c r="M311" s="172"/>
    </row>
    <row r="312" spans="1:13" hidden="1" x14ac:dyDescent="0.2">
      <c r="A312" s="102" t="s">
        <v>204</v>
      </c>
      <c r="B312" s="183" t="s">
        <v>155</v>
      </c>
      <c r="C312" s="183" t="s">
        <v>8</v>
      </c>
      <c r="D312" s="183" t="s">
        <v>155</v>
      </c>
      <c r="E312" s="100" t="s">
        <v>318</v>
      </c>
      <c r="F312" s="183" t="s">
        <v>242</v>
      </c>
      <c r="G312" s="183" t="s">
        <v>201</v>
      </c>
      <c r="H312" s="231"/>
      <c r="I312" s="232"/>
      <c r="J312" s="219">
        <f t="shared" si="120"/>
        <v>0</v>
      </c>
      <c r="K312" s="219">
        <f t="shared" si="121"/>
        <v>0</v>
      </c>
      <c r="L312" s="220" t="e">
        <f t="shared" si="93"/>
        <v>#DIV/0!</v>
      </c>
      <c r="M312" s="172"/>
    </row>
    <row r="313" spans="1:13" hidden="1" x14ac:dyDescent="0.2">
      <c r="A313" s="102" t="s">
        <v>265</v>
      </c>
      <c r="B313" s="183" t="s">
        <v>155</v>
      </c>
      <c r="C313" s="183" t="s">
        <v>8</v>
      </c>
      <c r="D313" s="183" t="s">
        <v>155</v>
      </c>
      <c r="E313" s="100" t="s">
        <v>318</v>
      </c>
      <c r="F313" s="183" t="s">
        <v>242</v>
      </c>
      <c r="G313" s="183" t="s">
        <v>201</v>
      </c>
      <c r="H313" s="183" t="s">
        <v>166</v>
      </c>
      <c r="I313" s="232"/>
      <c r="J313" s="219">
        <f t="shared" si="120"/>
        <v>0</v>
      </c>
      <c r="K313" s="219">
        <f t="shared" si="121"/>
        <v>0</v>
      </c>
      <c r="L313" s="220" t="e">
        <f t="shared" ref="L313:L339" si="122">K313/J313*100</f>
        <v>#DIV/0!</v>
      </c>
      <c r="M313" s="172"/>
    </row>
    <row r="314" spans="1:13" ht="63.75" hidden="1" x14ac:dyDescent="0.2">
      <c r="A314" s="102" t="s">
        <v>305</v>
      </c>
      <c r="B314" s="183" t="s">
        <v>155</v>
      </c>
      <c r="C314" s="183" t="s">
        <v>8</v>
      </c>
      <c r="D314" s="183" t="s">
        <v>155</v>
      </c>
      <c r="E314" s="100" t="s">
        <v>318</v>
      </c>
      <c r="F314" s="183" t="s">
        <v>242</v>
      </c>
      <c r="G314" s="183" t="s">
        <v>201</v>
      </c>
      <c r="H314" s="183" t="s">
        <v>166</v>
      </c>
      <c r="I314" s="115">
        <v>902</v>
      </c>
      <c r="J314" s="219">
        <f>'Приложение 2'!J488</f>
        <v>0</v>
      </c>
      <c r="K314" s="219">
        <f>'Приложение 2'!K488</f>
        <v>0</v>
      </c>
      <c r="L314" s="220" t="e">
        <f t="shared" si="122"/>
        <v>#DIV/0!</v>
      </c>
      <c r="M314" s="172"/>
    </row>
    <row r="315" spans="1:13" ht="63.75" x14ac:dyDescent="0.2">
      <c r="A315" s="102" t="s">
        <v>226</v>
      </c>
      <c r="B315" s="183" t="s">
        <v>225</v>
      </c>
      <c r="C315" s="183" t="s">
        <v>149</v>
      </c>
      <c r="D315" s="183"/>
      <c r="E315" s="183"/>
      <c r="F315" s="183"/>
      <c r="G315" s="183"/>
      <c r="H315" s="183"/>
      <c r="I315" s="115"/>
      <c r="J315" s="219">
        <f>J316</f>
        <v>119.7</v>
      </c>
      <c r="K315" s="219">
        <f>K316</f>
        <v>6</v>
      </c>
      <c r="L315" s="220">
        <f t="shared" si="122"/>
        <v>5.0125313283208017</v>
      </c>
      <c r="M315" s="172"/>
    </row>
    <row r="316" spans="1:13" ht="38.25" x14ac:dyDescent="0.2">
      <c r="A316" s="102" t="s">
        <v>227</v>
      </c>
      <c r="B316" s="183" t="s">
        <v>225</v>
      </c>
      <c r="C316" s="183" t="s">
        <v>149</v>
      </c>
      <c r="D316" s="183" t="s">
        <v>105</v>
      </c>
      <c r="E316" s="183"/>
      <c r="F316" s="183"/>
      <c r="G316" s="231"/>
      <c r="H316" s="231"/>
      <c r="I316" s="232"/>
      <c r="J316" s="219">
        <f>J317</f>
        <v>119.7</v>
      </c>
      <c r="K316" s="219">
        <f t="shared" ref="K316:K321" si="123">K317</f>
        <v>6</v>
      </c>
      <c r="L316" s="220">
        <f t="shared" si="122"/>
        <v>5.0125313283208017</v>
      </c>
      <c r="M316" s="172"/>
    </row>
    <row r="317" spans="1:13" ht="25.5" x14ac:dyDescent="0.2">
      <c r="A317" s="105" t="s">
        <v>229</v>
      </c>
      <c r="B317" s="183" t="s">
        <v>225</v>
      </c>
      <c r="C317" s="183" t="s">
        <v>149</v>
      </c>
      <c r="D317" s="183" t="s">
        <v>105</v>
      </c>
      <c r="E317" s="100" t="s">
        <v>228</v>
      </c>
      <c r="F317" s="183"/>
      <c r="G317" s="183"/>
      <c r="H317" s="183"/>
      <c r="I317" s="115"/>
      <c r="J317" s="219">
        <f>J318</f>
        <v>119.7</v>
      </c>
      <c r="K317" s="219">
        <f t="shared" si="123"/>
        <v>6</v>
      </c>
      <c r="L317" s="220">
        <f t="shared" si="122"/>
        <v>5.0125313283208017</v>
      </c>
      <c r="M317" s="172"/>
    </row>
    <row r="318" spans="1:13" ht="38.25" x14ac:dyDescent="0.2">
      <c r="A318" s="99" t="s">
        <v>126</v>
      </c>
      <c r="B318" s="183" t="s">
        <v>225</v>
      </c>
      <c r="C318" s="183" t="s">
        <v>149</v>
      </c>
      <c r="D318" s="183" t="s">
        <v>105</v>
      </c>
      <c r="E318" s="100" t="s">
        <v>228</v>
      </c>
      <c r="F318" s="183" t="s">
        <v>124</v>
      </c>
      <c r="G318" s="231"/>
      <c r="H318" s="231"/>
      <c r="I318" s="232"/>
      <c r="J318" s="219">
        <f t="shared" ref="J318:J321" si="124">J319</f>
        <v>119.7</v>
      </c>
      <c r="K318" s="219">
        <f t="shared" si="123"/>
        <v>6</v>
      </c>
      <c r="L318" s="220">
        <f t="shared" si="122"/>
        <v>5.0125313283208017</v>
      </c>
      <c r="M318" s="172"/>
    </row>
    <row r="319" spans="1:13" ht="38.25" x14ac:dyDescent="0.2">
      <c r="A319" s="99" t="s">
        <v>127</v>
      </c>
      <c r="B319" s="183" t="s">
        <v>225</v>
      </c>
      <c r="C319" s="183" t="s">
        <v>149</v>
      </c>
      <c r="D319" s="183" t="s">
        <v>105</v>
      </c>
      <c r="E319" s="100" t="s">
        <v>228</v>
      </c>
      <c r="F319" s="183" t="s">
        <v>125</v>
      </c>
      <c r="G319" s="231"/>
      <c r="H319" s="231"/>
      <c r="I319" s="232"/>
      <c r="J319" s="219">
        <f t="shared" si="124"/>
        <v>119.7</v>
      </c>
      <c r="K319" s="219">
        <f t="shared" si="123"/>
        <v>6</v>
      </c>
      <c r="L319" s="220">
        <f t="shared" si="122"/>
        <v>5.0125313283208017</v>
      </c>
      <c r="M319" s="172"/>
    </row>
    <row r="320" spans="1:13" x14ac:dyDescent="0.2">
      <c r="A320" s="102" t="s">
        <v>223</v>
      </c>
      <c r="B320" s="183" t="s">
        <v>225</v>
      </c>
      <c r="C320" s="183" t="s">
        <v>149</v>
      </c>
      <c r="D320" s="183" t="s">
        <v>105</v>
      </c>
      <c r="E320" s="100" t="s">
        <v>228</v>
      </c>
      <c r="F320" s="183" t="s">
        <v>125</v>
      </c>
      <c r="G320" s="183" t="s">
        <v>18</v>
      </c>
      <c r="H320" s="231"/>
      <c r="I320" s="232"/>
      <c r="J320" s="219">
        <f t="shared" si="124"/>
        <v>119.7</v>
      </c>
      <c r="K320" s="219">
        <f t="shared" si="123"/>
        <v>6</v>
      </c>
      <c r="L320" s="220">
        <f t="shared" si="122"/>
        <v>5.0125313283208017</v>
      </c>
      <c r="M320" s="172"/>
    </row>
    <row r="321" spans="1:13" x14ac:dyDescent="0.2">
      <c r="A321" s="102" t="s">
        <v>224</v>
      </c>
      <c r="B321" s="183" t="s">
        <v>225</v>
      </c>
      <c r="C321" s="183" t="s">
        <v>149</v>
      </c>
      <c r="D321" s="183" t="s">
        <v>105</v>
      </c>
      <c r="E321" s="100" t="s">
        <v>228</v>
      </c>
      <c r="F321" s="183" t="s">
        <v>125</v>
      </c>
      <c r="G321" s="183" t="s">
        <v>18</v>
      </c>
      <c r="H321" s="183" t="s">
        <v>105</v>
      </c>
      <c r="I321" s="232"/>
      <c r="J321" s="219">
        <f t="shared" si="124"/>
        <v>119.7</v>
      </c>
      <c r="K321" s="219">
        <f t="shared" si="123"/>
        <v>6</v>
      </c>
      <c r="L321" s="220">
        <f t="shared" si="122"/>
        <v>5.0125313283208017</v>
      </c>
      <c r="M321" s="172"/>
    </row>
    <row r="322" spans="1:13" ht="51" x14ac:dyDescent="0.2">
      <c r="A322" s="102" t="s">
        <v>103</v>
      </c>
      <c r="B322" s="183" t="s">
        <v>225</v>
      </c>
      <c r="C322" s="183" t="s">
        <v>149</v>
      </c>
      <c r="D322" s="183" t="s">
        <v>105</v>
      </c>
      <c r="E322" s="100" t="s">
        <v>228</v>
      </c>
      <c r="F322" s="183" t="s">
        <v>125</v>
      </c>
      <c r="G322" s="183" t="s">
        <v>18</v>
      </c>
      <c r="H322" s="183" t="s">
        <v>105</v>
      </c>
      <c r="I322" s="115">
        <v>900</v>
      </c>
      <c r="J322" s="219">
        <f>'Приложение 2'!J223</f>
        <v>119.7</v>
      </c>
      <c r="K322" s="219">
        <f>'Приложение 2'!K223</f>
        <v>6</v>
      </c>
      <c r="L322" s="220">
        <f t="shared" si="122"/>
        <v>5.0125313283208017</v>
      </c>
      <c r="M322" s="172"/>
    </row>
    <row r="323" spans="1:13" ht="89.25" x14ac:dyDescent="0.2">
      <c r="A323" s="102" t="s">
        <v>457</v>
      </c>
      <c r="B323" s="183" t="s">
        <v>160</v>
      </c>
      <c r="C323" s="183"/>
      <c r="D323" s="183"/>
      <c r="E323" s="100"/>
      <c r="F323" s="183"/>
      <c r="G323" s="183"/>
      <c r="H323" s="183"/>
      <c r="I323" s="115"/>
      <c r="J323" s="219">
        <f>J324</f>
        <v>2680.6</v>
      </c>
      <c r="K323" s="219">
        <f>K324</f>
        <v>940.4</v>
      </c>
      <c r="L323" s="220">
        <f t="shared" si="122"/>
        <v>35.081698127284938</v>
      </c>
      <c r="M323" s="172"/>
    </row>
    <row r="324" spans="1:13" ht="25.5" x14ac:dyDescent="0.2">
      <c r="A324" s="102" t="s">
        <v>458</v>
      </c>
      <c r="B324" s="183" t="s">
        <v>160</v>
      </c>
      <c r="C324" s="183" t="s">
        <v>8</v>
      </c>
      <c r="D324" s="183"/>
      <c r="E324" s="100"/>
      <c r="F324" s="183"/>
      <c r="G324" s="183"/>
      <c r="H324" s="183"/>
      <c r="I324" s="115"/>
      <c r="J324" s="219">
        <f>J325+J332+J339</f>
        <v>2680.6</v>
      </c>
      <c r="K324" s="219">
        <f>K325+K332+K339</f>
        <v>940.4</v>
      </c>
      <c r="L324" s="220">
        <f t="shared" si="122"/>
        <v>35.081698127284938</v>
      </c>
      <c r="M324" s="172"/>
    </row>
    <row r="325" spans="1:13" ht="54" customHeight="1" x14ac:dyDescent="0.2">
      <c r="A325" s="102" t="s">
        <v>462</v>
      </c>
      <c r="B325" s="183" t="s">
        <v>160</v>
      </c>
      <c r="C325" s="183" t="s">
        <v>8</v>
      </c>
      <c r="D325" s="183" t="s">
        <v>108</v>
      </c>
      <c r="E325" s="100"/>
      <c r="F325" s="183"/>
      <c r="G325" s="183"/>
      <c r="H325" s="183"/>
      <c r="I325" s="115"/>
      <c r="J325" s="219">
        <f>J326</f>
        <v>200</v>
      </c>
      <c r="K325" s="219">
        <f>K326</f>
        <v>0</v>
      </c>
      <c r="L325" s="220">
        <f t="shared" si="122"/>
        <v>0</v>
      </c>
      <c r="M325" s="172"/>
    </row>
    <row r="326" spans="1:13" ht="38.25" x14ac:dyDescent="0.2">
      <c r="A326" s="102" t="s">
        <v>463</v>
      </c>
      <c r="B326" s="183" t="s">
        <v>160</v>
      </c>
      <c r="C326" s="183" t="s">
        <v>8</v>
      </c>
      <c r="D326" s="183" t="s">
        <v>108</v>
      </c>
      <c r="E326" s="100" t="s">
        <v>461</v>
      </c>
      <c r="F326" s="183"/>
      <c r="G326" s="183"/>
      <c r="H326" s="183"/>
      <c r="I326" s="115"/>
      <c r="J326" s="219">
        <f t="shared" ref="J326:J330" si="125">J327</f>
        <v>200</v>
      </c>
      <c r="K326" s="219">
        <f t="shared" ref="K326:K330" si="126">K327</f>
        <v>0</v>
      </c>
      <c r="L326" s="220">
        <f t="shared" si="122"/>
        <v>0</v>
      </c>
      <c r="M326" s="172"/>
    </row>
    <row r="327" spans="1:13" ht="38.25" x14ac:dyDescent="0.2">
      <c r="A327" s="99" t="s">
        <v>126</v>
      </c>
      <c r="B327" s="183" t="s">
        <v>160</v>
      </c>
      <c r="C327" s="183" t="s">
        <v>8</v>
      </c>
      <c r="D327" s="183" t="s">
        <v>108</v>
      </c>
      <c r="E327" s="100" t="s">
        <v>461</v>
      </c>
      <c r="F327" s="183" t="s">
        <v>124</v>
      </c>
      <c r="G327" s="183"/>
      <c r="H327" s="183"/>
      <c r="I327" s="115"/>
      <c r="J327" s="219">
        <f t="shared" si="125"/>
        <v>200</v>
      </c>
      <c r="K327" s="219">
        <f t="shared" si="126"/>
        <v>0</v>
      </c>
      <c r="L327" s="220">
        <f t="shared" si="122"/>
        <v>0</v>
      </c>
      <c r="M327" s="172"/>
    </row>
    <row r="328" spans="1:13" ht="38.25" x14ac:dyDescent="0.2">
      <c r="A328" s="99" t="s">
        <v>127</v>
      </c>
      <c r="B328" s="183" t="s">
        <v>160</v>
      </c>
      <c r="C328" s="183" t="s">
        <v>8</v>
      </c>
      <c r="D328" s="183" t="s">
        <v>108</v>
      </c>
      <c r="E328" s="100" t="s">
        <v>461</v>
      </c>
      <c r="F328" s="183" t="s">
        <v>125</v>
      </c>
      <c r="G328" s="183"/>
      <c r="H328" s="183"/>
      <c r="I328" s="115"/>
      <c r="J328" s="219">
        <f t="shared" si="125"/>
        <v>200</v>
      </c>
      <c r="K328" s="219">
        <f t="shared" si="126"/>
        <v>0</v>
      </c>
      <c r="L328" s="220">
        <f t="shared" si="122"/>
        <v>0</v>
      </c>
      <c r="M328" s="172"/>
    </row>
    <row r="329" spans="1:13" x14ac:dyDescent="0.2">
      <c r="A329" s="102" t="s">
        <v>176</v>
      </c>
      <c r="B329" s="183" t="s">
        <v>160</v>
      </c>
      <c r="C329" s="183" t="s">
        <v>8</v>
      </c>
      <c r="D329" s="183" t="s">
        <v>108</v>
      </c>
      <c r="E329" s="100" t="s">
        <v>461</v>
      </c>
      <c r="F329" s="183" t="s">
        <v>125</v>
      </c>
      <c r="G329" s="183" t="s">
        <v>118</v>
      </c>
      <c r="H329" s="183"/>
      <c r="I329" s="115"/>
      <c r="J329" s="219">
        <f t="shared" si="125"/>
        <v>200</v>
      </c>
      <c r="K329" s="219">
        <f t="shared" si="126"/>
        <v>0</v>
      </c>
      <c r="L329" s="220">
        <f t="shared" si="122"/>
        <v>0</v>
      </c>
      <c r="M329" s="172"/>
    </row>
    <row r="330" spans="1:13" ht="25.5" x14ac:dyDescent="0.2">
      <c r="A330" s="102" t="s">
        <v>192</v>
      </c>
      <c r="B330" s="183" t="s">
        <v>160</v>
      </c>
      <c r="C330" s="183" t="s">
        <v>8</v>
      </c>
      <c r="D330" s="183" t="s">
        <v>108</v>
      </c>
      <c r="E330" s="100" t="s">
        <v>461</v>
      </c>
      <c r="F330" s="183" t="s">
        <v>125</v>
      </c>
      <c r="G330" s="183" t="s">
        <v>118</v>
      </c>
      <c r="H330" s="183" t="s">
        <v>191</v>
      </c>
      <c r="I330" s="115"/>
      <c r="J330" s="219">
        <f t="shared" si="125"/>
        <v>200</v>
      </c>
      <c r="K330" s="219">
        <f t="shared" si="126"/>
        <v>0</v>
      </c>
      <c r="L330" s="220">
        <f t="shared" si="122"/>
        <v>0</v>
      </c>
      <c r="M330" s="172"/>
    </row>
    <row r="331" spans="1:13" ht="51" x14ac:dyDescent="0.2">
      <c r="A331" s="102" t="s">
        <v>103</v>
      </c>
      <c r="B331" s="183" t="s">
        <v>160</v>
      </c>
      <c r="C331" s="183" t="s">
        <v>8</v>
      </c>
      <c r="D331" s="183" t="s">
        <v>108</v>
      </c>
      <c r="E331" s="100" t="s">
        <v>461</v>
      </c>
      <c r="F331" s="183" t="s">
        <v>125</v>
      </c>
      <c r="G331" s="183" t="s">
        <v>118</v>
      </c>
      <c r="H331" s="183" t="s">
        <v>191</v>
      </c>
      <c r="I331" s="115">
        <v>900</v>
      </c>
      <c r="J331" s="219">
        <f>'Приложение 2'!J146</f>
        <v>200</v>
      </c>
      <c r="K331" s="219">
        <f>'Приложение 2'!K146</f>
        <v>0</v>
      </c>
      <c r="L331" s="220">
        <f t="shared" si="122"/>
        <v>0</v>
      </c>
      <c r="M331" s="172"/>
    </row>
    <row r="332" spans="1:13" ht="51" x14ac:dyDescent="0.2">
      <c r="A332" s="102" t="s">
        <v>459</v>
      </c>
      <c r="B332" s="183" t="s">
        <v>160</v>
      </c>
      <c r="C332" s="183" t="s">
        <v>8</v>
      </c>
      <c r="D332" s="183" t="s">
        <v>166</v>
      </c>
      <c r="E332" s="100"/>
      <c r="F332" s="183"/>
      <c r="G332" s="183"/>
      <c r="H332" s="183"/>
      <c r="I332" s="115"/>
      <c r="J332" s="219">
        <f>J333</f>
        <v>2362.5</v>
      </c>
      <c r="K332" s="219">
        <f>K333</f>
        <v>822.3</v>
      </c>
      <c r="L332" s="220">
        <f t="shared" si="122"/>
        <v>34.806349206349203</v>
      </c>
      <c r="M332" s="172"/>
    </row>
    <row r="333" spans="1:13" ht="51" x14ac:dyDescent="0.2">
      <c r="A333" s="102" t="s">
        <v>460</v>
      </c>
      <c r="B333" s="183" t="s">
        <v>160</v>
      </c>
      <c r="C333" s="183" t="s">
        <v>8</v>
      </c>
      <c r="D333" s="183" t="s">
        <v>166</v>
      </c>
      <c r="E333" s="100" t="s">
        <v>455</v>
      </c>
      <c r="F333" s="183"/>
      <c r="G333" s="183"/>
      <c r="H333" s="183"/>
      <c r="I333" s="115"/>
      <c r="J333" s="219">
        <f t="shared" ref="J333:J337" si="127">J334</f>
        <v>2362.5</v>
      </c>
      <c r="K333" s="219">
        <f t="shared" ref="K333:K337" si="128">K334</f>
        <v>822.3</v>
      </c>
      <c r="L333" s="220">
        <f t="shared" si="122"/>
        <v>34.806349206349203</v>
      </c>
      <c r="M333" s="172"/>
    </row>
    <row r="334" spans="1:13" ht="38.25" x14ac:dyDescent="0.2">
      <c r="A334" s="99" t="s">
        <v>126</v>
      </c>
      <c r="B334" s="183" t="s">
        <v>160</v>
      </c>
      <c r="C334" s="183" t="s">
        <v>8</v>
      </c>
      <c r="D334" s="183" t="s">
        <v>166</v>
      </c>
      <c r="E334" s="100" t="s">
        <v>455</v>
      </c>
      <c r="F334" s="183" t="s">
        <v>124</v>
      </c>
      <c r="G334" s="183"/>
      <c r="H334" s="183"/>
      <c r="I334" s="115"/>
      <c r="J334" s="219">
        <f t="shared" si="127"/>
        <v>2362.5</v>
      </c>
      <c r="K334" s="219">
        <f t="shared" si="128"/>
        <v>822.3</v>
      </c>
      <c r="L334" s="220">
        <f t="shared" si="122"/>
        <v>34.806349206349203</v>
      </c>
      <c r="M334" s="172"/>
    </row>
    <row r="335" spans="1:13" ht="38.25" x14ac:dyDescent="0.2">
      <c r="A335" s="99" t="s">
        <v>127</v>
      </c>
      <c r="B335" s="183" t="s">
        <v>160</v>
      </c>
      <c r="C335" s="183" t="s">
        <v>8</v>
      </c>
      <c r="D335" s="183" t="s">
        <v>166</v>
      </c>
      <c r="E335" s="100" t="s">
        <v>455</v>
      </c>
      <c r="F335" s="183" t="s">
        <v>125</v>
      </c>
      <c r="G335" s="183"/>
      <c r="H335" s="183"/>
      <c r="I335" s="115"/>
      <c r="J335" s="219">
        <f t="shared" si="127"/>
        <v>2362.5</v>
      </c>
      <c r="K335" s="219">
        <f t="shared" si="128"/>
        <v>822.3</v>
      </c>
      <c r="L335" s="220">
        <f t="shared" si="122"/>
        <v>34.806349206349203</v>
      </c>
      <c r="M335" s="172"/>
    </row>
    <row r="336" spans="1:13" x14ac:dyDescent="0.2">
      <c r="A336" s="102" t="s">
        <v>176</v>
      </c>
      <c r="B336" s="183" t="s">
        <v>160</v>
      </c>
      <c r="C336" s="183" t="s">
        <v>8</v>
      </c>
      <c r="D336" s="183" t="s">
        <v>166</v>
      </c>
      <c r="E336" s="100" t="s">
        <v>455</v>
      </c>
      <c r="F336" s="183" t="s">
        <v>125</v>
      </c>
      <c r="G336" s="183" t="s">
        <v>118</v>
      </c>
      <c r="H336" s="183"/>
      <c r="I336" s="115"/>
      <c r="J336" s="219">
        <f t="shared" si="127"/>
        <v>2362.5</v>
      </c>
      <c r="K336" s="219">
        <f t="shared" si="128"/>
        <v>822.3</v>
      </c>
      <c r="L336" s="220">
        <f t="shared" si="122"/>
        <v>34.806349206349203</v>
      </c>
      <c r="M336" s="172"/>
    </row>
    <row r="337" spans="1:13" ht="12" customHeight="1" x14ac:dyDescent="0.2">
      <c r="A337" s="102" t="s">
        <v>456</v>
      </c>
      <c r="B337" s="183" t="s">
        <v>160</v>
      </c>
      <c r="C337" s="183" t="s">
        <v>8</v>
      </c>
      <c r="D337" s="183" t="s">
        <v>166</v>
      </c>
      <c r="E337" s="100" t="s">
        <v>455</v>
      </c>
      <c r="F337" s="183" t="s">
        <v>125</v>
      </c>
      <c r="G337" s="183" t="s">
        <v>118</v>
      </c>
      <c r="H337" s="183" t="s">
        <v>272</v>
      </c>
      <c r="I337" s="115"/>
      <c r="J337" s="219">
        <f t="shared" si="127"/>
        <v>2362.5</v>
      </c>
      <c r="K337" s="219">
        <f t="shared" si="128"/>
        <v>822.3</v>
      </c>
      <c r="L337" s="220">
        <f t="shared" si="122"/>
        <v>34.806349206349203</v>
      </c>
      <c r="M337" s="172"/>
    </row>
    <row r="338" spans="1:13" ht="51" x14ac:dyDescent="0.2">
      <c r="A338" s="102" t="s">
        <v>103</v>
      </c>
      <c r="B338" s="183" t="s">
        <v>160</v>
      </c>
      <c r="C338" s="183" t="s">
        <v>8</v>
      </c>
      <c r="D338" s="183" t="s">
        <v>166</v>
      </c>
      <c r="E338" s="100" t="s">
        <v>455</v>
      </c>
      <c r="F338" s="183" t="s">
        <v>125</v>
      </c>
      <c r="G338" s="183" t="s">
        <v>118</v>
      </c>
      <c r="H338" s="183" t="s">
        <v>272</v>
      </c>
      <c r="I338" s="115">
        <v>900</v>
      </c>
      <c r="J338" s="219">
        <f>'Приложение 2'!J136</f>
        <v>2362.5</v>
      </c>
      <c r="K338" s="219">
        <f>'Приложение 2'!K136</f>
        <v>822.3</v>
      </c>
      <c r="L338" s="220">
        <f t="shared" si="122"/>
        <v>34.806349206349203</v>
      </c>
      <c r="M338" s="172"/>
    </row>
    <row r="339" spans="1:13" ht="51" x14ac:dyDescent="0.2">
      <c r="A339" s="102" t="s">
        <v>460</v>
      </c>
      <c r="B339" s="100" t="s">
        <v>160</v>
      </c>
      <c r="C339" s="100" t="s">
        <v>8</v>
      </c>
      <c r="D339" s="100" t="s">
        <v>166</v>
      </c>
      <c r="E339" s="100" t="s">
        <v>594</v>
      </c>
      <c r="F339" s="183"/>
      <c r="G339" s="183"/>
      <c r="H339" s="183"/>
      <c r="I339" s="115"/>
      <c r="J339" s="219">
        <f t="shared" ref="J339:K343" si="129">J340</f>
        <v>118.1</v>
      </c>
      <c r="K339" s="219">
        <f t="shared" si="129"/>
        <v>118.1</v>
      </c>
      <c r="L339" s="220">
        <f t="shared" si="122"/>
        <v>100</v>
      </c>
      <c r="M339" s="172"/>
    </row>
    <row r="340" spans="1:13" ht="38.25" x14ac:dyDescent="0.2">
      <c r="A340" s="99" t="s">
        <v>126</v>
      </c>
      <c r="B340" s="100" t="s">
        <v>160</v>
      </c>
      <c r="C340" s="100" t="s">
        <v>8</v>
      </c>
      <c r="D340" s="100" t="s">
        <v>166</v>
      </c>
      <c r="E340" s="100" t="s">
        <v>594</v>
      </c>
      <c r="F340" s="100" t="s">
        <v>124</v>
      </c>
      <c r="G340" s="183"/>
      <c r="H340" s="183"/>
      <c r="I340" s="115"/>
      <c r="J340" s="219">
        <f t="shared" si="129"/>
        <v>118.1</v>
      </c>
      <c r="K340" s="219">
        <f t="shared" si="129"/>
        <v>118.1</v>
      </c>
      <c r="L340" s="220">
        <f>K340/J340*100</f>
        <v>100</v>
      </c>
      <c r="M340" s="172"/>
    </row>
    <row r="341" spans="1:13" ht="38.25" x14ac:dyDescent="0.2">
      <c r="A341" s="99" t="s">
        <v>127</v>
      </c>
      <c r="B341" s="100" t="s">
        <v>160</v>
      </c>
      <c r="C341" s="100" t="s">
        <v>8</v>
      </c>
      <c r="D341" s="100" t="s">
        <v>166</v>
      </c>
      <c r="E341" s="100" t="s">
        <v>594</v>
      </c>
      <c r="F341" s="100" t="s">
        <v>125</v>
      </c>
      <c r="G341" s="183"/>
      <c r="H341" s="183"/>
      <c r="I341" s="115"/>
      <c r="J341" s="219">
        <f t="shared" si="129"/>
        <v>118.1</v>
      </c>
      <c r="K341" s="219">
        <f t="shared" si="129"/>
        <v>118.1</v>
      </c>
      <c r="L341" s="220">
        <f>K341/J341*100</f>
        <v>100</v>
      </c>
      <c r="M341" s="172"/>
    </row>
    <row r="342" spans="1:13" x14ac:dyDescent="0.2">
      <c r="A342" s="102" t="s">
        <v>176</v>
      </c>
      <c r="B342" s="100" t="s">
        <v>160</v>
      </c>
      <c r="C342" s="100" t="s">
        <v>8</v>
      </c>
      <c r="D342" s="100" t="s">
        <v>166</v>
      </c>
      <c r="E342" s="100" t="s">
        <v>594</v>
      </c>
      <c r="F342" s="100" t="s">
        <v>125</v>
      </c>
      <c r="G342" s="183" t="s">
        <v>118</v>
      </c>
      <c r="H342" s="183"/>
      <c r="I342" s="115"/>
      <c r="J342" s="219">
        <f t="shared" si="129"/>
        <v>118.1</v>
      </c>
      <c r="K342" s="219">
        <f t="shared" si="129"/>
        <v>118.1</v>
      </c>
      <c r="L342" s="220">
        <f>K342/J342*100</f>
        <v>100</v>
      </c>
      <c r="M342" s="172"/>
    </row>
    <row r="343" spans="1:13" x14ac:dyDescent="0.2">
      <c r="A343" s="102" t="s">
        <v>456</v>
      </c>
      <c r="B343" s="100" t="s">
        <v>160</v>
      </c>
      <c r="C343" s="100" t="s">
        <v>8</v>
      </c>
      <c r="D343" s="100" t="s">
        <v>166</v>
      </c>
      <c r="E343" s="100" t="s">
        <v>594</v>
      </c>
      <c r="F343" s="100" t="s">
        <v>125</v>
      </c>
      <c r="G343" s="183" t="s">
        <v>118</v>
      </c>
      <c r="H343" s="183" t="s">
        <v>272</v>
      </c>
      <c r="I343" s="115"/>
      <c r="J343" s="219">
        <f t="shared" si="129"/>
        <v>118.1</v>
      </c>
      <c r="K343" s="219">
        <f t="shared" si="129"/>
        <v>118.1</v>
      </c>
      <c r="L343" s="220">
        <f>K343/J343*100</f>
        <v>100</v>
      </c>
      <c r="M343" s="172"/>
    </row>
    <row r="344" spans="1:13" ht="51" x14ac:dyDescent="0.2">
      <c r="A344" s="102" t="s">
        <v>103</v>
      </c>
      <c r="B344" s="100" t="s">
        <v>160</v>
      </c>
      <c r="C344" s="100" t="s">
        <v>8</v>
      </c>
      <c r="D344" s="100" t="s">
        <v>166</v>
      </c>
      <c r="E344" s="100" t="s">
        <v>594</v>
      </c>
      <c r="F344" s="100" t="s">
        <v>125</v>
      </c>
      <c r="G344" s="183" t="s">
        <v>118</v>
      </c>
      <c r="H344" s="183" t="s">
        <v>272</v>
      </c>
      <c r="I344" s="115">
        <v>900</v>
      </c>
      <c r="J344" s="219">
        <f>'Приложение 2'!J137</f>
        <v>118.1</v>
      </c>
      <c r="K344" s="219">
        <f>'Приложение 3'!J187</f>
        <v>118.1</v>
      </c>
      <c r="L344" s="220">
        <f>K344/J344*100</f>
        <v>100</v>
      </c>
      <c r="M344" s="172"/>
    </row>
    <row r="345" spans="1:13" ht="76.5" customHeight="1" x14ac:dyDescent="0.2">
      <c r="A345" s="102" t="s">
        <v>233</v>
      </c>
      <c r="B345" s="183" t="s">
        <v>232</v>
      </c>
      <c r="C345" s="183" t="s">
        <v>149</v>
      </c>
      <c r="D345" s="183"/>
      <c r="E345" s="183"/>
      <c r="F345" s="183"/>
      <c r="G345" s="183"/>
      <c r="H345" s="183"/>
      <c r="I345" s="115"/>
      <c r="J345" s="219">
        <f>J346+J374+J382</f>
        <v>7672.8</v>
      </c>
      <c r="K345" s="219">
        <f>K346+K374+K382</f>
        <v>4821.5</v>
      </c>
      <c r="L345" s="220">
        <f t="shared" ref="L345:L380" si="130">K345/J345*100</f>
        <v>62.838859347304762</v>
      </c>
      <c r="M345" s="172"/>
    </row>
    <row r="346" spans="1:13" ht="38.25" x14ac:dyDescent="0.2">
      <c r="A346" s="102" t="s">
        <v>234</v>
      </c>
      <c r="B346" s="183" t="s">
        <v>232</v>
      </c>
      <c r="C346" s="183" t="s">
        <v>8</v>
      </c>
      <c r="D346" s="183"/>
      <c r="E346" s="183"/>
      <c r="F346" s="183"/>
      <c r="G346" s="183"/>
      <c r="H346" s="183"/>
      <c r="I346" s="115"/>
      <c r="J346" s="219">
        <f>J347+J354</f>
        <v>3791.8</v>
      </c>
      <c r="K346" s="219">
        <f t="shared" ref="K346" si="131">K347+K354</f>
        <v>1121.5</v>
      </c>
      <c r="L346" s="220">
        <f t="shared" si="130"/>
        <v>29.576981908328499</v>
      </c>
      <c r="M346" s="172"/>
    </row>
    <row r="347" spans="1:13" ht="79.5" customHeight="1" x14ac:dyDescent="0.2">
      <c r="A347" s="102" t="s">
        <v>235</v>
      </c>
      <c r="B347" s="183" t="s">
        <v>232</v>
      </c>
      <c r="C347" s="183" t="s">
        <v>8</v>
      </c>
      <c r="D347" s="183" t="s">
        <v>105</v>
      </c>
      <c r="E347" s="183"/>
      <c r="F347" s="183"/>
      <c r="G347" s="231"/>
      <c r="H347" s="231"/>
      <c r="I347" s="232"/>
      <c r="J347" s="219">
        <f>J348</f>
        <v>3649</v>
      </c>
      <c r="K347" s="219">
        <f>K348</f>
        <v>1063.5</v>
      </c>
      <c r="L347" s="220">
        <f t="shared" si="130"/>
        <v>29.144971224993149</v>
      </c>
      <c r="M347" s="172"/>
    </row>
    <row r="348" spans="1:13" ht="38.25" x14ac:dyDescent="0.2">
      <c r="A348" s="102" t="s">
        <v>121</v>
      </c>
      <c r="B348" s="183" t="s">
        <v>232</v>
      </c>
      <c r="C348" s="183" t="s">
        <v>8</v>
      </c>
      <c r="D348" s="183" t="s">
        <v>105</v>
      </c>
      <c r="E348" s="100" t="s">
        <v>120</v>
      </c>
      <c r="F348" s="183"/>
      <c r="G348" s="183"/>
      <c r="H348" s="183"/>
      <c r="I348" s="115"/>
      <c r="J348" s="219">
        <f>J349</f>
        <v>3649</v>
      </c>
      <c r="K348" s="219">
        <f t="shared" ref="K348:K360" si="132">K349</f>
        <v>1063.5</v>
      </c>
      <c r="L348" s="220">
        <f t="shared" si="130"/>
        <v>29.144971224993149</v>
      </c>
      <c r="M348" s="172"/>
    </row>
    <row r="349" spans="1:13" ht="89.25" x14ac:dyDescent="0.2">
      <c r="A349" s="102" t="s">
        <v>115</v>
      </c>
      <c r="B349" s="183" t="s">
        <v>232</v>
      </c>
      <c r="C349" s="183" t="s">
        <v>8</v>
      </c>
      <c r="D349" s="183" t="s">
        <v>105</v>
      </c>
      <c r="E349" s="100" t="s">
        <v>120</v>
      </c>
      <c r="F349" s="183" t="s">
        <v>114</v>
      </c>
      <c r="G349" s="231"/>
      <c r="H349" s="231"/>
      <c r="I349" s="232"/>
      <c r="J349" s="219">
        <f t="shared" ref="J349:J352" si="133">J350</f>
        <v>3649</v>
      </c>
      <c r="K349" s="219">
        <f t="shared" si="132"/>
        <v>1063.5</v>
      </c>
      <c r="L349" s="220">
        <f t="shared" si="130"/>
        <v>29.144971224993149</v>
      </c>
      <c r="M349" s="172"/>
    </row>
    <row r="350" spans="1:13" ht="38.25" x14ac:dyDescent="0.2">
      <c r="A350" s="102" t="s">
        <v>117</v>
      </c>
      <c r="B350" s="183" t="s">
        <v>232</v>
      </c>
      <c r="C350" s="183" t="s">
        <v>8</v>
      </c>
      <c r="D350" s="183" t="s">
        <v>105</v>
      </c>
      <c r="E350" s="100" t="s">
        <v>120</v>
      </c>
      <c r="F350" s="183" t="s">
        <v>116</v>
      </c>
      <c r="G350" s="231"/>
      <c r="H350" s="231"/>
      <c r="I350" s="232"/>
      <c r="J350" s="219">
        <f t="shared" si="133"/>
        <v>3649</v>
      </c>
      <c r="K350" s="219">
        <f t="shared" si="132"/>
        <v>1063.5</v>
      </c>
      <c r="L350" s="220">
        <f t="shared" si="130"/>
        <v>29.144971224993149</v>
      </c>
      <c r="M350" s="172"/>
    </row>
    <row r="351" spans="1:13" x14ac:dyDescent="0.2">
      <c r="A351" s="102" t="s">
        <v>104</v>
      </c>
      <c r="B351" s="183" t="s">
        <v>232</v>
      </c>
      <c r="C351" s="183" t="s">
        <v>8</v>
      </c>
      <c r="D351" s="183" t="s">
        <v>105</v>
      </c>
      <c r="E351" s="100" t="s">
        <v>120</v>
      </c>
      <c r="F351" s="183" t="s">
        <v>116</v>
      </c>
      <c r="G351" s="183" t="s">
        <v>105</v>
      </c>
      <c r="H351" s="231"/>
      <c r="I351" s="232"/>
      <c r="J351" s="219">
        <f t="shared" si="133"/>
        <v>3649</v>
      </c>
      <c r="K351" s="219">
        <f t="shared" si="132"/>
        <v>1063.5</v>
      </c>
      <c r="L351" s="220">
        <f t="shared" si="130"/>
        <v>29.144971224993149</v>
      </c>
      <c r="M351" s="172"/>
    </row>
    <row r="352" spans="1:13" ht="52.5" customHeight="1" x14ac:dyDescent="0.2">
      <c r="A352" s="102" t="s">
        <v>231</v>
      </c>
      <c r="B352" s="183" t="s">
        <v>232</v>
      </c>
      <c r="C352" s="183" t="s">
        <v>8</v>
      </c>
      <c r="D352" s="183" t="s">
        <v>105</v>
      </c>
      <c r="E352" s="100" t="s">
        <v>120</v>
      </c>
      <c r="F352" s="183" t="s">
        <v>116</v>
      </c>
      <c r="G352" s="183" t="s">
        <v>105</v>
      </c>
      <c r="H352" s="183" t="s">
        <v>225</v>
      </c>
      <c r="I352" s="232"/>
      <c r="J352" s="219">
        <f t="shared" si="133"/>
        <v>3649</v>
      </c>
      <c r="K352" s="219">
        <f t="shared" si="132"/>
        <v>1063.5</v>
      </c>
      <c r="L352" s="220">
        <f t="shared" si="130"/>
        <v>29.144971224993149</v>
      </c>
      <c r="M352" s="172"/>
    </row>
    <row r="353" spans="1:13" ht="51.75" customHeight="1" x14ac:dyDescent="0.2">
      <c r="A353" s="102" t="s">
        <v>230</v>
      </c>
      <c r="B353" s="183" t="s">
        <v>232</v>
      </c>
      <c r="C353" s="183" t="s">
        <v>8</v>
      </c>
      <c r="D353" s="183" t="s">
        <v>105</v>
      </c>
      <c r="E353" s="100" t="s">
        <v>120</v>
      </c>
      <c r="F353" s="183" t="s">
        <v>116</v>
      </c>
      <c r="G353" s="183" t="s">
        <v>105</v>
      </c>
      <c r="H353" s="183" t="s">
        <v>225</v>
      </c>
      <c r="I353" s="115">
        <v>901</v>
      </c>
      <c r="J353" s="219">
        <f>'Приложение 2'!J239</f>
        <v>3649</v>
      </c>
      <c r="K353" s="219">
        <f>'Приложение 2'!K239</f>
        <v>1063.5</v>
      </c>
      <c r="L353" s="220">
        <f t="shared" si="130"/>
        <v>29.144971224993149</v>
      </c>
      <c r="M353" s="172"/>
    </row>
    <row r="354" spans="1:13" ht="25.5" x14ac:dyDescent="0.2">
      <c r="A354" s="102" t="s">
        <v>123</v>
      </c>
      <c r="B354" s="183" t="s">
        <v>232</v>
      </c>
      <c r="C354" s="183" t="s">
        <v>8</v>
      </c>
      <c r="D354" s="183" t="s">
        <v>105</v>
      </c>
      <c r="E354" s="100" t="s">
        <v>122</v>
      </c>
      <c r="F354" s="183"/>
      <c r="G354" s="183"/>
      <c r="H354" s="183"/>
      <c r="I354" s="115"/>
      <c r="J354" s="219">
        <f>J355+J360+J365</f>
        <v>142.79999999999998</v>
      </c>
      <c r="K354" s="219">
        <f>K355+K360+K365</f>
        <v>58</v>
      </c>
      <c r="L354" s="220">
        <f t="shared" si="130"/>
        <v>40.616246498599445</v>
      </c>
      <c r="M354" s="172"/>
    </row>
    <row r="355" spans="1:13" ht="89.25" x14ac:dyDescent="0.2">
      <c r="A355" s="102" t="s">
        <v>115</v>
      </c>
      <c r="B355" s="183" t="s">
        <v>232</v>
      </c>
      <c r="C355" s="183" t="s">
        <v>8</v>
      </c>
      <c r="D355" s="183" t="s">
        <v>105</v>
      </c>
      <c r="E355" s="100" t="s">
        <v>122</v>
      </c>
      <c r="F355" s="183" t="s">
        <v>114</v>
      </c>
      <c r="G355" s="231"/>
      <c r="H355" s="231"/>
      <c r="I355" s="232"/>
      <c r="J355" s="219">
        <f t="shared" ref="J355:K372" si="134">J356</f>
        <v>13.2</v>
      </c>
      <c r="K355" s="219">
        <f t="shared" si="132"/>
        <v>0</v>
      </c>
      <c r="L355" s="220">
        <f t="shared" si="130"/>
        <v>0</v>
      </c>
      <c r="M355" s="172"/>
    </row>
    <row r="356" spans="1:13" ht="38.25" x14ac:dyDescent="0.2">
      <c r="A356" s="102" t="s">
        <v>117</v>
      </c>
      <c r="B356" s="183" t="s">
        <v>232</v>
      </c>
      <c r="C356" s="183" t="s">
        <v>8</v>
      </c>
      <c r="D356" s="183" t="s">
        <v>105</v>
      </c>
      <c r="E356" s="100" t="s">
        <v>122</v>
      </c>
      <c r="F356" s="183" t="s">
        <v>116</v>
      </c>
      <c r="G356" s="231"/>
      <c r="H356" s="231"/>
      <c r="I356" s="232"/>
      <c r="J356" s="219">
        <f t="shared" si="134"/>
        <v>13.2</v>
      </c>
      <c r="K356" s="219">
        <f t="shared" si="132"/>
        <v>0</v>
      </c>
      <c r="L356" s="220">
        <f t="shared" si="130"/>
        <v>0</v>
      </c>
      <c r="M356" s="172"/>
    </row>
    <row r="357" spans="1:13" x14ac:dyDescent="0.2">
      <c r="A357" s="102" t="s">
        <v>104</v>
      </c>
      <c r="B357" s="183" t="s">
        <v>232</v>
      </c>
      <c r="C357" s="183" t="s">
        <v>8</v>
      </c>
      <c r="D357" s="183" t="s">
        <v>105</v>
      </c>
      <c r="E357" s="100" t="s">
        <v>122</v>
      </c>
      <c r="F357" s="183" t="s">
        <v>116</v>
      </c>
      <c r="G357" s="183" t="s">
        <v>105</v>
      </c>
      <c r="H357" s="231"/>
      <c r="I357" s="232"/>
      <c r="J357" s="219">
        <f t="shared" si="134"/>
        <v>13.2</v>
      </c>
      <c r="K357" s="219">
        <f t="shared" si="132"/>
        <v>0</v>
      </c>
      <c r="L357" s="220">
        <f t="shared" si="130"/>
        <v>0</v>
      </c>
      <c r="M357" s="172"/>
    </row>
    <row r="358" spans="1:13" ht="52.5" customHeight="1" x14ac:dyDescent="0.2">
      <c r="A358" s="102" t="s">
        <v>231</v>
      </c>
      <c r="B358" s="183" t="s">
        <v>232</v>
      </c>
      <c r="C358" s="183" t="s">
        <v>8</v>
      </c>
      <c r="D358" s="183" t="s">
        <v>105</v>
      </c>
      <c r="E358" s="100" t="s">
        <v>122</v>
      </c>
      <c r="F358" s="183" t="s">
        <v>116</v>
      </c>
      <c r="G358" s="183" t="s">
        <v>105</v>
      </c>
      <c r="H358" s="183" t="s">
        <v>225</v>
      </c>
      <c r="I358" s="232"/>
      <c r="J358" s="219">
        <f t="shared" si="134"/>
        <v>13.2</v>
      </c>
      <c r="K358" s="219">
        <f t="shared" si="132"/>
        <v>0</v>
      </c>
      <c r="L358" s="220">
        <f t="shared" si="130"/>
        <v>0</v>
      </c>
      <c r="M358" s="172"/>
    </row>
    <row r="359" spans="1:13" ht="49.5" customHeight="1" x14ac:dyDescent="0.2">
      <c r="A359" s="102" t="s">
        <v>230</v>
      </c>
      <c r="B359" s="183" t="s">
        <v>232</v>
      </c>
      <c r="C359" s="183" t="s">
        <v>8</v>
      </c>
      <c r="D359" s="183" t="s">
        <v>105</v>
      </c>
      <c r="E359" s="100" t="s">
        <v>122</v>
      </c>
      <c r="F359" s="183" t="s">
        <v>116</v>
      </c>
      <c r="G359" s="183" t="s">
        <v>105</v>
      </c>
      <c r="H359" s="183" t="s">
        <v>225</v>
      </c>
      <c r="I359" s="115">
        <v>901</v>
      </c>
      <c r="J359" s="219">
        <f>'Приложение 2'!J242</f>
        <v>13.2</v>
      </c>
      <c r="K359" s="219">
        <f>'Приложение 2'!K242</f>
        <v>0</v>
      </c>
      <c r="L359" s="220">
        <f t="shared" si="130"/>
        <v>0</v>
      </c>
      <c r="M359" s="172"/>
    </row>
    <row r="360" spans="1:13" ht="38.25" x14ac:dyDescent="0.2">
      <c r="A360" s="99" t="s">
        <v>126</v>
      </c>
      <c r="B360" s="183" t="s">
        <v>232</v>
      </c>
      <c r="C360" s="183" t="s">
        <v>8</v>
      </c>
      <c r="D360" s="183" t="s">
        <v>105</v>
      </c>
      <c r="E360" s="100" t="s">
        <v>122</v>
      </c>
      <c r="F360" s="183" t="s">
        <v>124</v>
      </c>
      <c r="G360" s="231"/>
      <c r="H360" s="231"/>
      <c r="I360" s="232"/>
      <c r="J360" s="219">
        <f t="shared" si="134"/>
        <v>129.6</v>
      </c>
      <c r="K360" s="219">
        <f t="shared" si="132"/>
        <v>58</v>
      </c>
      <c r="L360" s="220">
        <f t="shared" si="130"/>
        <v>44.753086419753089</v>
      </c>
      <c r="M360" s="172"/>
    </row>
    <row r="361" spans="1:13" ht="38.25" x14ac:dyDescent="0.2">
      <c r="A361" s="99" t="s">
        <v>127</v>
      </c>
      <c r="B361" s="183" t="s">
        <v>232</v>
      </c>
      <c r="C361" s="183" t="s">
        <v>8</v>
      </c>
      <c r="D361" s="183" t="s">
        <v>105</v>
      </c>
      <c r="E361" s="100" t="s">
        <v>122</v>
      </c>
      <c r="F361" s="183" t="s">
        <v>125</v>
      </c>
      <c r="G361" s="231"/>
      <c r="H361" s="231"/>
      <c r="I361" s="232"/>
      <c r="J361" s="219">
        <f t="shared" si="134"/>
        <v>129.6</v>
      </c>
      <c r="K361" s="219">
        <f t="shared" si="134"/>
        <v>58</v>
      </c>
      <c r="L361" s="220">
        <f t="shared" si="130"/>
        <v>44.753086419753089</v>
      </c>
      <c r="M361" s="172"/>
    </row>
    <row r="362" spans="1:13" x14ac:dyDescent="0.2">
      <c r="A362" s="102" t="s">
        <v>104</v>
      </c>
      <c r="B362" s="183" t="s">
        <v>232</v>
      </c>
      <c r="C362" s="183" t="s">
        <v>8</v>
      </c>
      <c r="D362" s="183" t="s">
        <v>105</v>
      </c>
      <c r="E362" s="100" t="s">
        <v>122</v>
      </c>
      <c r="F362" s="183" t="s">
        <v>125</v>
      </c>
      <c r="G362" s="183" t="s">
        <v>105</v>
      </c>
      <c r="H362" s="231"/>
      <c r="I362" s="232"/>
      <c r="J362" s="219">
        <f t="shared" si="134"/>
        <v>129.6</v>
      </c>
      <c r="K362" s="219">
        <f t="shared" si="134"/>
        <v>58</v>
      </c>
      <c r="L362" s="220">
        <f t="shared" si="130"/>
        <v>44.753086419753089</v>
      </c>
      <c r="M362" s="172"/>
    </row>
    <row r="363" spans="1:13" ht="51.75" customHeight="1" x14ac:dyDescent="0.2">
      <c r="A363" s="102" t="s">
        <v>231</v>
      </c>
      <c r="B363" s="183" t="s">
        <v>232</v>
      </c>
      <c r="C363" s="183" t="s">
        <v>8</v>
      </c>
      <c r="D363" s="183" t="s">
        <v>105</v>
      </c>
      <c r="E363" s="100" t="s">
        <v>122</v>
      </c>
      <c r="F363" s="183" t="s">
        <v>125</v>
      </c>
      <c r="G363" s="183" t="s">
        <v>105</v>
      </c>
      <c r="H363" s="183" t="s">
        <v>225</v>
      </c>
      <c r="I363" s="232"/>
      <c r="J363" s="219">
        <f t="shared" si="134"/>
        <v>129.6</v>
      </c>
      <c r="K363" s="219">
        <f t="shared" si="134"/>
        <v>58</v>
      </c>
      <c r="L363" s="220">
        <f t="shared" si="130"/>
        <v>44.753086419753089</v>
      </c>
      <c r="M363" s="172"/>
    </row>
    <row r="364" spans="1:13" ht="54" customHeight="1" x14ac:dyDescent="0.2">
      <c r="A364" s="102" t="s">
        <v>230</v>
      </c>
      <c r="B364" s="183" t="s">
        <v>232</v>
      </c>
      <c r="C364" s="183" t="s">
        <v>8</v>
      </c>
      <c r="D364" s="183" t="s">
        <v>105</v>
      </c>
      <c r="E364" s="100" t="s">
        <v>122</v>
      </c>
      <c r="F364" s="183" t="s">
        <v>125</v>
      </c>
      <c r="G364" s="183" t="s">
        <v>105</v>
      </c>
      <c r="H364" s="183" t="s">
        <v>225</v>
      </c>
      <c r="I364" s="115">
        <v>901</v>
      </c>
      <c r="J364" s="219">
        <f>'Приложение 2'!J244</f>
        <v>129.6</v>
      </c>
      <c r="K364" s="219">
        <f>'Приложение 2'!K244</f>
        <v>58</v>
      </c>
      <c r="L364" s="220">
        <f t="shared" si="130"/>
        <v>44.753086419753089</v>
      </c>
      <c r="M364" s="172"/>
    </row>
    <row r="365" spans="1:13" ht="13.5" hidden="1" customHeight="1" x14ac:dyDescent="0.2">
      <c r="A365" s="99" t="s">
        <v>132</v>
      </c>
      <c r="B365" s="183" t="s">
        <v>232</v>
      </c>
      <c r="C365" s="183" t="s">
        <v>8</v>
      </c>
      <c r="D365" s="183" t="s">
        <v>105</v>
      </c>
      <c r="E365" s="100" t="s">
        <v>122</v>
      </c>
      <c r="F365" s="183" t="s">
        <v>130</v>
      </c>
      <c r="G365" s="231"/>
      <c r="H365" s="231"/>
      <c r="I365" s="232"/>
      <c r="J365" s="219">
        <f>J370+J366</f>
        <v>0</v>
      </c>
      <c r="K365" s="219">
        <f>K370+K366</f>
        <v>0</v>
      </c>
      <c r="L365" s="220" t="e">
        <f t="shared" si="130"/>
        <v>#DIV/0!</v>
      </c>
      <c r="M365" s="172"/>
    </row>
    <row r="366" spans="1:13" ht="13.5" hidden="1" customHeight="1" x14ac:dyDescent="0.2">
      <c r="A366" s="99" t="s">
        <v>451</v>
      </c>
      <c r="B366" s="183" t="s">
        <v>232</v>
      </c>
      <c r="C366" s="183" t="s">
        <v>8</v>
      </c>
      <c r="D366" s="183" t="s">
        <v>105</v>
      </c>
      <c r="E366" s="100" t="s">
        <v>122</v>
      </c>
      <c r="F366" s="183" t="s">
        <v>452</v>
      </c>
      <c r="G366" s="231"/>
      <c r="H366" s="231"/>
      <c r="I366" s="232"/>
      <c r="J366" s="219">
        <f t="shared" si="134"/>
        <v>0</v>
      </c>
      <c r="K366" s="219">
        <f t="shared" si="134"/>
        <v>0</v>
      </c>
      <c r="L366" s="220" t="e">
        <f t="shared" ref="L366:L369" si="135">K366/J366*100</f>
        <v>#DIV/0!</v>
      </c>
      <c r="M366" s="172"/>
    </row>
    <row r="367" spans="1:13" ht="13.5" hidden="1" customHeight="1" x14ac:dyDescent="0.2">
      <c r="A367" s="102" t="s">
        <v>104</v>
      </c>
      <c r="B367" s="183" t="s">
        <v>232</v>
      </c>
      <c r="C367" s="183" t="s">
        <v>8</v>
      </c>
      <c r="D367" s="183" t="s">
        <v>105</v>
      </c>
      <c r="E367" s="100" t="s">
        <v>122</v>
      </c>
      <c r="F367" s="183" t="s">
        <v>452</v>
      </c>
      <c r="G367" s="183" t="s">
        <v>105</v>
      </c>
      <c r="H367" s="231"/>
      <c r="I367" s="232"/>
      <c r="J367" s="219">
        <f t="shared" si="134"/>
        <v>0</v>
      </c>
      <c r="K367" s="219">
        <f t="shared" si="134"/>
        <v>0</v>
      </c>
      <c r="L367" s="220" t="e">
        <f t="shared" si="135"/>
        <v>#DIV/0!</v>
      </c>
      <c r="M367" s="172"/>
    </row>
    <row r="368" spans="1:13" ht="51.75" hidden="1" customHeight="1" x14ac:dyDescent="0.2">
      <c r="A368" s="102" t="s">
        <v>231</v>
      </c>
      <c r="B368" s="183" t="s">
        <v>232</v>
      </c>
      <c r="C368" s="183" t="s">
        <v>8</v>
      </c>
      <c r="D368" s="183" t="s">
        <v>105</v>
      </c>
      <c r="E368" s="100" t="s">
        <v>122</v>
      </c>
      <c r="F368" s="183" t="s">
        <v>452</v>
      </c>
      <c r="G368" s="183" t="s">
        <v>105</v>
      </c>
      <c r="H368" s="183" t="s">
        <v>225</v>
      </c>
      <c r="I368" s="232"/>
      <c r="J368" s="219">
        <f t="shared" si="134"/>
        <v>0</v>
      </c>
      <c r="K368" s="219">
        <f t="shared" si="134"/>
        <v>0</v>
      </c>
      <c r="L368" s="220" t="e">
        <f t="shared" si="135"/>
        <v>#DIV/0!</v>
      </c>
      <c r="M368" s="172"/>
    </row>
    <row r="369" spans="1:13" ht="13.5" hidden="1" customHeight="1" x14ac:dyDescent="0.2">
      <c r="A369" s="102" t="s">
        <v>230</v>
      </c>
      <c r="B369" s="183" t="s">
        <v>232</v>
      </c>
      <c r="C369" s="183" t="s">
        <v>8</v>
      </c>
      <c r="D369" s="183" t="s">
        <v>105</v>
      </c>
      <c r="E369" s="100" t="s">
        <v>122</v>
      </c>
      <c r="F369" s="183" t="s">
        <v>452</v>
      </c>
      <c r="G369" s="183" t="s">
        <v>105</v>
      </c>
      <c r="H369" s="183" t="s">
        <v>225</v>
      </c>
      <c r="I369" s="115">
        <v>901</v>
      </c>
      <c r="J369" s="219">
        <f>'Приложение 2'!J246</f>
        <v>0</v>
      </c>
      <c r="K369" s="219">
        <f>'Приложение 2'!K246</f>
        <v>0</v>
      </c>
      <c r="L369" s="220" t="e">
        <f t="shared" si="135"/>
        <v>#DIV/0!</v>
      </c>
      <c r="M369" s="172"/>
    </row>
    <row r="370" spans="1:13" ht="24.75" hidden="1" customHeight="1" x14ac:dyDescent="0.2">
      <c r="A370" s="99" t="s">
        <v>133</v>
      </c>
      <c r="B370" s="183" t="s">
        <v>232</v>
      </c>
      <c r="C370" s="183" t="s">
        <v>8</v>
      </c>
      <c r="D370" s="183" t="s">
        <v>105</v>
      </c>
      <c r="E370" s="100" t="s">
        <v>122</v>
      </c>
      <c r="F370" s="183" t="s">
        <v>131</v>
      </c>
      <c r="G370" s="231"/>
      <c r="H370" s="231"/>
      <c r="I370" s="232"/>
      <c r="J370" s="219">
        <f t="shared" si="134"/>
        <v>0</v>
      </c>
      <c r="K370" s="219">
        <f t="shared" si="134"/>
        <v>0</v>
      </c>
      <c r="L370" s="220" t="e">
        <f t="shared" si="130"/>
        <v>#DIV/0!</v>
      </c>
      <c r="M370" s="172"/>
    </row>
    <row r="371" spans="1:13" ht="14.25" hidden="1" customHeight="1" x14ac:dyDescent="0.2">
      <c r="A371" s="102" t="s">
        <v>104</v>
      </c>
      <c r="B371" s="183" t="s">
        <v>232</v>
      </c>
      <c r="C371" s="183" t="s">
        <v>8</v>
      </c>
      <c r="D371" s="183" t="s">
        <v>105</v>
      </c>
      <c r="E371" s="100" t="s">
        <v>122</v>
      </c>
      <c r="F371" s="183" t="s">
        <v>131</v>
      </c>
      <c r="G371" s="183" t="s">
        <v>105</v>
      </c>
      <c r="H371" s="231"/>
      <c r="I371" s="232"/>
      <c r="J371" s="219">
        <f t="shared" si="134"/>
        <v>0</v>
      </c>
      <c r="K371" s="219">
        <f t="shared" si="134"/>
        <v>0</v>
      </c>
      <c r="L371" s="220" t="e">
        <f t="shared" si="130"/>
        <v>#DIV/0!</v>
      </c>
      <c r="M371" s="172"/>
    </row>
    <row r="372" spans="1:13" ht="51.75" hidden="1" customHeight="1" x14ac:dyDescent="0.2">
      <c r="A372" s="102" t="s">
        <v>231</v>
      </c>
      <c r="B372" s="183" t="s">
        <v>232</v>
      </c>
      <c r="C372" s="183" t="s">
        <v>8</v>
      </c>
      <c r="D372" s="183" t="s">
        <v>105</v>
      </c>
      <c r="E372" s="100" t="s">
        <v>122</v>
      </c>
      <c r="F372" s="183" t="s">
        <v>131</v>
      </c>
      <c r="G372" s="183" t="s">
        <v>105</v>
      </c>
      <c r="H372" s="183" t="s">
        <v>225</v>
      </c>
      <c r="I372" s="232"/>
      <c r="J372" s="219">
        <f t="shared" si="134"/>
        <v>0</v>
      </c>
      <c r="K372" s="219">
        <f t="shared" si="134"/>
        <v>0</v>
      </c>
      <c r="L372" s="220" t="e">
        <f t="shared" si="130"/>
        <v>#DIV/0!</v>
      </c>
      <c r="M372" s="172"/>
    </row>
    <row r="373" spans="1:13" ht="54.75" hidden="1" customHeight="1" x14ac:dyDescent="0.2">
      <c r="A373" s="102" t="s">
        <v>230</v>
      </c>
      <c r="B373" s="183" t="s">
        <v>232</v>
      </c>
      <c r="C373" s="183" t="s">
        <v>8</v>
      </c>
      <c r="D373" s="183" t="s">
        <v>105</v>
      </c>
      <c r="E373" s="100" t="s">
        <v>122</v>
      </c>
      <c r="F373" s="183" t="s">
        <v>131</v>
      </c>
      <c r="G373" s="183" t="s">
        <v>105</v>
      </c>
      <c r="H373" s="183" t="s">
        <v>225</v>
      </c>
      <c r="I373" s="115">
        <v>901</v>
      </c>
      <c r="J373" s="219">
        <f>'Приложение 2'!J247</f>
        <v>0</v>
      </c>
      <c r="K373" s="219">
        <f>'Приложение 2'!K247</f>
        <v>0</v>
      </c>
      <c r="L373" s="220" t="e">
        <f t="shared" si="130"/>
        <v>#DIV/0!</v>
      </c>
      <c r="M373" s="172"/>
    </row>
    <row r="374" spans="1:13" ht="51" x14ac:dyDescent="0.2">
      <c r="A374" s="102" t="s">
        <v>291</v>
      </c>
      <c r="B374" s="183" t="s">
        <v>232</v>
      </c>
      <c r="C374" s="183" t="s">
        <v>9</v>
      </c>
      <c r="D374" s="183"/>
      <c r="E374" s="183"/>
      <c r="F374" s="183"/>
      <c r="G374" s="183"/>
      <c r="H374" s="183"/>
      <c r="I374" s="115"/>
      <c r="J374" s="219">
        <f>J375</f>
        <v>100</v>
      </c>
      <c r="K374" s="219">
        <f t="shared" ref="K374" si="136">K375</f>
        <v>0</v>
      </c>
      <c r="L374" s="220">
        <f t="shared" si="130"/>
        <v>0</v>
      </c>
      <c r="M374" s="172"/>
    </row>
    <row r="375" spans="1:13" ht="63.75" x14ac:dyDescent="0.2">
      <c r="A375" s="105" t="s">
        <v>292</v>
      </c>
      <c r="B375" s="183" t="s">
        <v>232</v>
      </c>
      <c r="C375" s="183" t="s">
        <v>9</v>
      </c>
      <c r="D375" s="183" t="s">
        <v>108</v>
      </c>
      <c r="E375" s="183"/>
      <c r="F375" s="183"/>
      <c r="G375" s="231"/>
      <c r="H375" s="231"/>
      <c r="I375" s="232"/>
      <c r="J375" s="219">
        <f>J376</f>
        <v>100</v>
      </c>
      <c r="K375" s="219">
        <f t="shared" ref="K375:K390" si="137">K376</f>
        <v>0</v>
      </c>
      <c r="L375" s="220">
        <f t="shared" si="130"/>
        <v>0</v>
      </c>
      <c r="M375" s="172"/>
    </row>
    <row r="376" spans="1:13" ht="25.5" x14ac:dyDescent="0.2">
      <c r="A376" s="105" t="s">
        <v>293</v>
      </c>
      <c r="B376" s="183" t="s">
        <v>232</v>
      </c>
      <c r="C376" s="183" t="s">
        <v>9</v>
      </c>
      <c r="D376" s="183" t="s">
        <v>108</v>
      </c>
      <c r="E376" s="100" t="s">
        <v>288</v>
      </c>
      <c r="F376" s="183"/>
      <c r="G376" s="183"/>
      <c r="H376" s="183"/>
      <c r="I376" s="115"/>
      <c r="J376" s="219">
        <f>J377</f>
        <v>100</v>
      </c>
      <c r="K376" s="219">
        <f t="shared" si="137"/>
        <v>0</v>
      </c>
      <c r="L376" s="220">
        <f t="shared" si="130"/>
        <v>0</v>
      </c>
      <c r="M376" s="172"/>
    </row>
    <row r="377" spans="1:13" ht="25.5" x14ac:dyDescent="0.2">
      <c r="A377" s="99" t="s">
        <v>294</v>
      </c>
      <c r="B377" s="183" t="s">
        <v>232</v>
      </c>
      <c r="C377" s="183" t="s">
        <v>9</v>
      </c>
      <c r="D377" s="183" t="s">
        <v>108</v>
      </c>
      <c r="E377" s="100" t="s">
        <v>288</v>
      </c>
      <c r="F377" s="183" t="s">
        <v>289</v>
      </c>
      <c r="G377" s="231"/>
      <c r="H377" s="231"/>
      <c r="I377" s="232"/>
      <c r="J377" s="219">
        <f t="shared" ref="J377:J380" si="138">J378</f>
        <v>100</v>
      </c>
      <c r="K377" s="219">
        <f t="shared" si="137"/>
        <v>0</v>
      </c>
      <c r="L377" s="220">
        <f t="shared" si="130"/>
        <v>0</v>
      </c>
      <c r="M377" s="172"/>
    </row>
    <row r="378" spans="1:13" ht="15" customHeight="1" x14ac:dyDescent="0.2">
      <c r="A378" s="99" t="s">
        <v>295</v>
      </c>
      <c r="B378" s="183" t="s">
        <v>232</v>
      </c>
      <c r="C378" s="183" t="s">
        <v>9</v>
      </c>
      <c r="D378" s="183" t="s">
        <v>108</v>
      </c>
      <c r="E378" s="100" t="s">
        <v>288</v>
      </c>
      <c r="F378" s="183" t="s">
        <v>290</v>
      </c>
      <c r="G378" s="231"/>
      <c r="H378" s="231"/>
      <c r="I378" s="232"/>
      <c r="J378" s="219">
        <f t="shared" si="138"/>
        <v>100</v>
      </c>
      <c r="K378" s="219">
        <f t="shared" si="137"/>
        <v>0</v>
      </c>
      <c r="L378" s="220">
        <f t="shared" si="130"/>
        <v>0</v>
      </c>
      <c r="M378" s="172"/>
    </row>
    <row r="379" spans="1:13" ht="25.5" x14ac:dyDescent="0.2">
      <c r="A379" s="102" t="s">
        <v>294</v>
      </c>
      <c r="B379" s="183" t="s">
        <v>232</v>
      </c>
      <c r="C379" s="183" t="s">
        <v>9</v>
      </c>
      <c r="D379" s="183" t="s">
        <v>108</v>
      </c>
      <c r="E379" s="100" t="s">
        <v>288</v>
      </c>
      <c r="F379" s="183" t="s">
        <v>290</v>
      </c>
      <c r="G379" s="183" t="s">
        <v>160</v>
      </c>
      <c r="H379" s="231"/>
      <c r="I379" s="232"/>
      <c r="J379" s="219">
        <f t="shared" si="138"/>
        <v>100</v>
      </c>
      <c r="K379" s="219">
        <f t="shared" si="137"/>
        <v>0</v>
      </c>
      <c r="L379" s="220">
        <f t="shared" si="130"/>
        <v>0</v>
      </c>
      <c r="M379" s="172"/>
    </row>
    <row r="380" spans="1:13" ht="38.25" x14ac:dyDescent="0.2">
      <c r="A380" s="102" t="s">
        <v>410</v>
      </c>
      <c r="B380" s="183" t="s">
        <v>232</v>
      </c>
      <c r="C380" s="183" t="s">
        <v>9</v>
      </c>
      <c r="D380" s="183" t="s">
        <v>108</v>
      </c>
      <c r="E380" s="100" t="s">
        <v>288</v>
      </c>
      <c r="F380" s="183" t="s">
        <v>290</v>
      </c>
      <c r="G380" s="183" t="s">
        <v>160</v>
      </c>
      <c r="H380" s="183" t="s">
        <v>105</v>
      </c>
      <c r="I380" s="232"/>
      <c r="J380" s="219">
        <f t="shared" si="138"/>
        <v>100</v>
      </c>
      <c r="K380" s="219">
        <f t="shared" si="137"/>
        <v>0</v>
      </c>
      <c r="L380" s="220">
        <f t="shared" si="130"/>
        <v>0</v>
      </c>
      <c r="M380" s="172"/>
    </row>
    <row r="381" spans="1:13" ht="51.75" customHeight="1" x14ac:dyDescent="0.2">
      <c r="A381" s="102" t="s">
        <v>230</v>
      </c>
      <c r="B381" s="183" t="s">
        <v>232</v>
      </c>
      <c r="C381" s="183" t="s">
        <v>9</v>
      </c>
      <c r="D381" s="183" t="s">
        <v>108</v>
      </c>
      <c r="E381" s="100" t="s">
        <v>288</v>
      </c>
      <c r="F381" s="183" t="s">
        <v>290</v>
      </c>
      <c r="G381" s="183" t="s">
        <v>160</v>
      </c>
      <c r="H381" s="183" t="s">
        <v>105</v>
      </c>
      <c r="I381" s="115">
        <v>901</v>
      </c>
      <c r="J381" s="219">
        <f>'Приложение 2'!J404</f>
        <v>100</v>
      </c>
      <c r="K381" s="219">
        <f>'Приложение 2'!K404</f>
        <v>0</v>
      </c>
      <c r="L381" s="220">
        <f t="shared" ref="L381:L435" si="139">K381/J381*100</f>
        <v>0</v>
      </c>
      <c r="M381" s="172"/>
    </row>
    <row r="382" spans="1:13" ht="37.5" customHeight="1" x14ac:dyDescent="0.2">
      <c r="A382" s="102" t="s">
        <v>337</v>
      </c>
      <c r="B382" s="183" t="s">
        <v>232</v>
      </c>
      <c r="C382" s="183" t="s">
        <v>10</v>
      </c>
      <c r="D382" s="183"/>
      <c r="E382" s="183"/>
      <c r="F382" s="183"/>
      <c r="G382" s="183"/>
      <c r="H382" s="183"/>
      <c r="I382" s="115"/>
      <c r="J382" s="219">
        <f>J383+J390</f>
        <v>3781</v>
      </c>
      <c r="K382" s="219">
        <f t="shared" ref="K382" si="140">K383+K390</f>
        <v>3700</v>
      </c>
      <c r="L382" s="220">
        <f t="shared" si="139"/>
        <v>97.857709600634763</v>
      </c>
      <c r="M382" s="172"/>
    </row>
    <row r="383" spans="1:13" ht="76.5" x14ac:dyDescent="0.2">
      <c r="A383" s="105" t="s">
        <v>301</v>
      </c>
      <c r="B383" s="183" t="s">
        <v>232</v>
      </c>
      <c r="C383" s="183" t="s">
        <v>10</v>
      </c>
      <c r="D383" s="183" t="s">
        <v>105</v>
      </c>
      <c r="E383" s="183"/>
      <c r="F383" s="183"/>
      <c r="G383" s="231"/>
      <c r="H383" s="231"/>
      <c r="I383" s="232"/>
      <c r="J383" s="219">
        <f>J384</f>
        <v>81</v>
      </c>
      <c r="K383" s="219">
        <f t="shared" si="137"/>
        <v>0</v>
      </c>
      <c r="L383" s="220">
        <f t="shared" si="139"/>
        <v>0</v>
      </c>
      <c r="M383" s="172"/>
    </row>
    <row r="384" spans="1:13" ht="26.25" customHeight="1" x14ac:dyDescent="0.2">
      <c r="A384" s="105" t="s">
        <v>302</v>
      </c>
      <c r="B384" s="183" t="s">
        <v>232</v>
      </c>
      <c r="C384" s="183" t="s">
        <v>10</v>
      </c>
      <c r="D384" s="183" t="s">
        <v>105</v>
      </c>
      <c r="E384" s="100" t="s">
        <v>299</v>
      </c>
      <c r="F384" s="183"/>
      <c r="G384" s="183"/>
      <c r="H384" s="183"/>
      <c r="I384" s="115"/>
      <c r="J384" s="219">
        <f>J385</f>
        <v>81</v>
      </c>
      <c r="K384" s="219">
        <f t="shared" si="137"/>
        <v>0</v>
      </c>
      <c r="L384" s="220">
        <f t="shared" si="139"/>
        <v>0</v>
      </c>
      <c r="M384" s="172"/>
    </row>
    <row r="385" spans="1:13" x14ac:dyDescent="0.2">
      <c r="A385" s="99" t="s">
        <v>254</v>
      </c>
      <c r="B385" s="183" t="s">
        <v>232</v>
      </c>
      <c r="C385" s="183" t="s">
        <v>10</v>
      </c>
      <c r="D385" s="183" t="s">
        <v>105</v>
      </c>
      <c r="E385" s="100" t="s">
        <v>299</v>
      </c>
      <c r="F385" s="183" t="s">
        <v>251</v>
      </c>
      <c r="G385" s="231"/>
      <c r="H385" s="231"/>
      <c r="I385" s="232"/>
      <c r="J385" s="219">
        <f t="shared" ref="J385:J388" si="141">J386</f>
        <v>81</v>
      </c>
      <c r="K385" s="219">
        <f t="shared" si="137"/>
        <v>0</v>
      </c>
      <c r="L385" s="220">
        <f t="shared" si="139"/>
        <v>0</v>
      </c>
      <c r="M385" s="172"/>
    </row>
    <row r="386" spans="1:13" x14ac:dyDescent="0.2">
      <c r="A386" s="99" t="s">
        <v>303</v>
      </c>
      <c r="B386" s="183" t="s">
        <v>232</v>
      </c>
      <c r="C386" s="183" t="s">
        <v>10</v>
      </c>
      <c r="D386" s="183" t="s">
        <v>105</v>
      </c>
      <c r="E386" s="100" t="s">
        <v>299</v>
      </c>
      <c r="F386" s="183" t="s">
        <v>300</v>
      </c>
      <c r="G386" s="231"/>
      <c r="H386" s="231"/>
      <c r="I386" s="232"/>
      <c r="J386" s="219">
        <f t="shared" si="141"/>
        <v>81</v>
      </c>
      <c r="K386" s="219">
        <f t="shared" si="137"/>
        <v>0</v>
      </c>
      <c r="L386" s="220">
        <f t="shared" si="139"/>
        <v>0</v>
      </c>
      <c r="M386" s="172"/>
    </row>
    <row r="387" spans="1:13" ht="51" x14ac:dyDescent="0.2">
      <c r="A387" s="102" t="s">
        <v>297</v>
      </c>
      <c r="B387" s="183" t="s">
        <v>232</v>
      </c>
      <c r="C387" s="183" t="s">
        <v>10</v>
      </c>
      <c r="D387" s="183" t="s">
        <v>105</v>
      </c>
      <c r="E387" s="100" t="s">
        <v>299</v>
      </c>
      <c r="F387" s="183" t="s">
        <v>300</v>
      </c>
      <c r="G387" s="183" t="s">
        <v>296</v>
      </c>
      <c r="H387" s="231"/>
      <c r="I387" s="232"/>
      <c r="J387" s="219">
        <f t="shared" si="141"/>
        <v>81</v>
      </c>
      <c r="K387" s="219">
        <f t="shared" si="137"/>
        <v>0</v>
      </c>
      <c r="L387" s="220">
        <f t="shared" si="139"/>
        <v>0</v>
      </c>
      <c r="M387" s="172"/>
    </row>
    <row r="388" spans="1:13" ht="51" x14ac:dyDescent="0.2">
      <c r="A388" s="102" t="s">
        <v>298</v>
      </c>
      <c r="B388" s="183" t="s">
        <v>232</v>
      </c>
      <c r="C388" s="183" t="s">
        <v>10</v>
      </c>
      <c r="D388" s="183" t="s">
        <v>105</v>
      </c>
      <c r="E388" s="100" t="s">
        <v>299</v>
      </c>
      <c r="F388" s="183" t="s">
        <v>300</v>
      </c>
      <c r="G388" s="183" t="s">
        <v>296</v>
      </c>
      <c r="H388" s="183" t="s">
        <v>105</v>
      </c>
      <c r="I388" s="232"/>
      <c r="J388" s="219">
        <f t="shared" si="141"/>
        <v>81</v>
      </c>
      <c r="K388" s="219">
        <f t="shared" si="137"/>
        <v>0</v>
      </c>
      <c r="L388" s="220">
        <f t="shared" si="139"/>
        <v>0</v>
      </c>
      <c r="M388" s="172"/>
    </row>
    <row r="389" spans="1:13" ht="51.75" customHeight="1" x14ac:dyDescent="0.2">
      <c r="A389" s="102" t="s">
        <v>230</v>
      </c>
      <c r="B389" s="183" t="s">
        <v>232</v>
      </c>
      <c r="C389" s="183" t="s">
        <v>10</v>
      </c>
      <c r="D389" s="183" t="s">
        <v>105</v>
      </c>
      <c r="E389" s="100" t="s">
        <v>299</v>
      </c>
      <c r="F389" s="183" t="s">
        <v>300</v>
      </c>
      <c r="G389" s="183" t="s">
        <v>296</v>
      </c>
      <c r="H389" s="183" t="s">
        <v>105</v>
      </c>
      <c r="I389" s="115">
        <v>901</v>
      </c>
      <c r="J389" s="219">
        <f>'Приложение 2'!J412</f>
        <v>81</v>
      </c>
      <c r="K389" s="219">
        <f>'Приложение 2'!K412</f>
        <v>0</v>
      </c>
      <c r="L389" s="220">
        <f t="shared" si="139"/>
        <v>0</v>
      </c>
      <c r="M389" s="172"/>
    </row>
    <row r="390" spans="1:13" ht="51.75" customHeight="1" x14ac:dyDescent="0.2">
      <c r="A390" s="78" t="s">
        <v>425</v>
      </c>
      <c r="B390" s="183" t="s">
        <v>232</v>
      </c>
      <c r="C390" s="183" t="s">
        <v>10</v>
      </c>
      <c r="D390" s="183" t="s">
        <v>108</v>
      </c>
      <c r="E390" s="183"/>
      <c r="F390" s="183"/>
      <c r="G390" s="231"/>
      <c r="H390" s="231"/>
      <c r="I390" s="232"/>
      <c r="J390" s="219">
        <f>J391</f>
        <v>3700</v>
      </c>
      <c r="K390" s="219">
        <f t="shared" si="137"/>
        <v>3700</v>
      </c>
      <c r="L390" s="220">
        <f t="shared" si="139"/>
        <v>100</v>
      </c>
      <c r="M390" s="172"/>
    </row>
    <row r="391" spans="1:13" ht="51.75" customHeight="1" x14ac:dyDescent="0.2">
      <c r="A391" s="201" t="s">
        <v>421</v>
      </c>
      <c r="B391" s="183" t="s">
        <v>232</v>
      </c>
      <c r="C391" s="183" t="s">
        <v>10</v>
      </c>
      <c r="D391" s="183" t="s">
        <v>108</v>
      </c>
      <c r="E391" s="100" t="s">
        <v>422</v>
      </c>
      <c r="F391" s="183"/>
      <c r="G391" s="183"/>
      <c r="H391" s="183"/>
      <c r="I391" s="115"/>
      <c r="J391" s="219">
        <f>J392</f>
        <v>3700</v>
      </c>
      <c r="K391" s="219">
        <f t="shared" ref="K391:K395" si="142">K392</f>
        <v>3700</v>
      </c>
      <c r="L391" s="220">
        <f t="shared" si="139"/>
        <v>100</v>
      </c>
      <c r="M391" s="172"/>
    </row>
    <row r="392" spans="1:13" ht="13.5" customHeight="1" x14ac:dyDescent="0.2">
      <c r="A392" s="99" t="s">
        <v>254</v>
      </c>
      <c r="B392" s="183" t="s">
        <v>232</v>
      </c>
      <c r="C392" s="183" t="s">
        <v>10</v>
      </c>
      <c r="D392" s="183" t="s">
        <v>108</v>
      </c>
      <c r="E392" s="100" t="s">
        <v>422</v>
      </c>
      <c r="F392" s="183" t="s">
        <v>251</v>
      </c>
      <c r="G392" s="231"/>
      <c r="H392" s="231"/>
      <c r="I392" s="232"/>
      <c r="J392" s="219">
        <f t="shared" ref="J392:J395" si="143">J393</f>
        <v>3700</v>
      </c>
      <c r="K392" s="219">
        <f t="shared" si="142"/>
        <v>3700</v>
      </c>
      <c r="L392" s="220">
        <f t="shared" si="139"/>
        <v>100</v>
      </c>
      <c r="M392" s="172"/>
    </row>
    <row r="393" spans="1:13" ht="16.5" customHeight="1" x14ac:dyDescent="0.2">
      <c r="A393" s="187" t="s">
        <v>423</v>
      </c>
      <c r="B393" s="183" t="s">
        <v>232</v>
      </c>
      <c r="C393" s="183" t="s">
        <v>10</v>
      </c>
      <c r="D393" s="183" t="s">
        <v>108</v>
      </c>
      <c r="E393" s="100" t="s">
        <v>422</v>
      </c>
      <c r="F393" s="183" t="s">
        <v>424</v>
      </c>
      <c r="G393" s="231"/>
      <c r="H393" s="231"/>
      <c r="I393" s="232"/>
      <c r="J393" s="219">
        <f t="shared" si="143"/>
        <v>3700</v>
      </c>
      <c r="K393" s="219">
        <f t="shared" si="142"/>
        <v>3700</v>
      </c>
      <c r="L393" s="220">
        <f t="shared" si="139"/>
        <v>100</v>
      </c>
      <c r="M393" s="172"/>
    </row>
    <row r="394" spans="1:13" ht="51.75" customHeight="1" x14ac:dyDescent="0.2">
      <c r="A394" s="102" t="s">
        <v>297</v>
      </c>
      <c r="B394" s="183" t="s">
        <v>232</v>
      </c>
      <c r="C394" s="183" t="s">
        <v>10</v>
      </c>
      <c r="D394" s="183" t="s">
        <v>108</v>
      </c>
      <c r="E394" s="100" t="s">
        <v>422</v>
      </c>
      <c r="F394" s="183" t="s">
        <v>424</v>
      </c>
      <c r="G394" s="183" t="s">
        <v>296</v>
      </c>
      <c r="H394" s="231"/>
      <c r="I394" s="232"/>
      <c r="J394" s="219">
        <f t="shared" si="143"/>
        <v>3700</v>
      </c>
      <c r="K394" s="219">
        <f t="shared" si="142"/>
        <v>3700</v>
      </c>
      <c r="L394" s="220">
        <f t="shared" si="139"/>
        <v>100</v>
      </c>
      <c r="M394" s="172"/>
    </row>
    <row r="395" spans="1:13" ht="28.5" customHeight="1" x14ac:dyDescent="0.2">
      <c r="A395" s="187" t="s">
        <v>420</v>
      </c>
      <c r="B395" s="183" t="s">
        <v>232</v>
      </c>
      <c r="C395" s="183" t="s">
        <v>10</v>
      </c>
      <c r="D395" s="183" t="s">
        <v>108</v>
      </c>
      <c r="E395" s="100" t="s">
        <v>422</v>
      </c>
      <c r="F395" s="183" t="s">
        <v>424</v>
      </c>
      <c r="G395" s="183" t="s">
        <v>296</v>
      </c>
      <c r="H395" s="183" t="s">
        <v>166</v>
      </c>
      <c r="I395" s="232"/>
      <c r="J395" s="219">
        <f t="shared" si="143"/>
        <v>3700</v>
      </c>
      <c r="K395" s="219">
        <f t="shared" si="142"/>
        <v>3700</v>
      </c>
      <c r="L395" s="220">
        <f t="shared" si="139"/>
        <v>100</v>
      </c>
      <c r="M395" s="172"/>
    </row>
    <row r="396" spans="1:13" ht="51.75" customHeight="1" x14ac:dyDescent="0.2">
      <c r="A396" s="102" t="s">
        <v>230</v>
      </c>
      <c r="B396" s="183" t="s">
        <v>232</v>
      </c>
      <c r="C396" s="183" t="s">
        <v>10</v>
      </c>
      <c r="D396" s="183" t="s">
        <v>108</v>
      </c>
      <c r="E396" s="100" t="s">
        <v>422</v>
      </c>
      <c r="F396" s="183" t="s">
        <v>424</v>
      </c>
      <c r="G396" s="183" t="s">
        <v>296</v>
      </c>
      <c r="H396" s="183" t="s">
        <v>166</v>
      </c>
      <c r="I396" s="115">
        <v>901</v>
      </c>
      <c r="J396" s="219">
        <f>'Приложение 2'!J419</f>
        <v>3700</v>
      </c>
      <c r="K396" s="219">
        <f>'Приложение 2'!K419</f>
        <v>3700</v>
      </c>
      <c r="L396" s="220">
        <f t="shared" si="139"/>
        <v>100</v>
      </c>
      <c r="M396" s="172"/>
    </row>
    <row r="397" spans="1:13" ht="78.75" customHeight="1" x14ac:dyDescent="0.2">
      <c r="A397" s="102" t="s">
        <v>512</v>
      </c>
      <c r="B397" s="183" t="s">
        <v>513</v>
      </c>
      <c r="C397" s="183" t="s">
        <v>149</v>
      </c>
      <c r="D397" s="183"/>
      <c r="E397" s="183"/>
      <c r="F397" s="183"/>
      <c r="G397" s="183"/>
      <c r="H397" s="183"/>
      <c r="I397" s="115"/>
      <c r="J397" s="219">
        <f t="shared" ref="J397:K399" si="144">J398</f>
        <v>25</v>
      </c>
      <c r="K397" s="219">
        <f t="shared" si="144"/>
        <v>0</v>
      </c>
      <c r="L397" s="220">
        <f t="shared" si="139"/>
        <v>0</v>
      </c>
      <c r="M397" s="172"/>
    </row>
    <row r="398" spans="1:13" ht="42" customHeight="1" x14ac:dyDescent="0.2">
      <c r="A398" s="99" t="s">
        <v>514</v>
      </c>
      <c r="B398" s="183" t="s">
        <v>513</v>
      </c>
      <c r="C398" s="183" t="s">
        <v>9</v>
      </c>
      <c r="D398" s="183"/>
      <c r="E398" s="183"/>
      <c r="F398" s="183"/>
      <c r="G398" s="183"/>
      <c r="H398" s="183"/>
      <c r="I398" s="115"/>
      <c r="J398" s="219">
        <f t="shared" si="144"/>
        <v>25</v>
      </c>
      <c r="K398" s="219">
        <f t="shared" si="144"/>
        <v>0</v>
      </c>
      <c r="L398" s="220">
        <f t="shared" si="139"/>
        <v>0</v>
      </c>
      <c r="M398" s="172"/>
    </row>
    <row r="399" spans="1:13" ht="40.5" customHeight="1" x14ac:dyDescent="0.2">
      <c r="A399" s="102" t="s">
        <v>515</v>
      </c>
      <c r="B399" s="183" t="s">
        <v>513</v>
      </c>
      <c r="C399" s="183" t="s">
        <v>9</v>
      </c>
      <c r="D399" s="183" t="s">
        <v>118</v>
      </c>
      <c r="E399" s="183"/>
      <c r="F399" s="183"/>
      <c r="G399" s="231"/>
      <c r="H399" s="231"/>
      <c r="I399" s="232"/>
      <c r="J399" s="219">
        <f t="shared" si="144"/>
        <v>25</v>
      </c>
      <c r="K399" s="219">
        <f t="shared" si="144"/>
        <v>0</v>
      </c>
      <c r="L399" s="220">
        <f t="shared" si="139"/>
        <v>0</v>
      </c>
      <c r="M399" s="172"/>
    </row>
    <row r="400" spans="1:13" ht="27.75" customHeight="1" x14ac:dyDescent="0.2">
      <c r="A400" s="102" t="s">
        <v>123</v>
      </c>
      <c r="B400" s="183" t="s">
        <v>513</v>
      </c>
      <c r="C400" s="183" t="s">
        <v>9</v>
      </c>
      <c r="D400" s="183" t="s">
        <v>118</v>
      </c>
      <c r="E400" s="100" t="s">
        <v>122</v>
      </c>
      <c r="F400" s="183"/>
      <c r="G400" s="183"/>
      <c r="H400" s="183"/>
      <c r="I400" s="115"/>
      <c r="J400" s="219">
        <f>J401</f>
        <v>25</v>
      </c>
      <c r="K400" s="219">
        <f t="shared" ref="K400:K404" si="145">K401</f>
        <v>0</v>
      </c>
      <c r="L400" s="220">
        <f t="shared" si="139"/>
        <v>0</v>
      </c>
      <c r="M400" s="172"/>
    </row>
    <row r="401" spans="1:13" ht="40.5" customHeight="1" x14ac:dyDescent="0.2">
      <c r="A401" s="99" t="s">
        <v>126</v>
      </c>
      <c r="B401" s="183" t="s">
        <v>513</v>
      </c>
      <c r="C401" s="183" t="s">
        <v>9</v>
      </c>
      <c r="D401" s="183" t="s">
        <v>118</v>
      </c>
      <c r="E401" s="100" t="s">
        <v>122</v>
      </c>
      <c r="F401" s="183" t="s">
        <v>124</v>
      </c>
      <c r="G401" s="231"/>
      <c r="H401" s="231"/>
      <c r="I401" s="232"/>
      <c r="J401" s="219">
        <f t="shared" ref="J401:J404" si="146">J402</f>
        <v>25</v>
      </c>
      <c r="K401" s="219">
        <f t="shared" si="145"/>
        <v>0</v>
      </c>
      <c r="L401" s="220">
        <f t="shared" si="139"/>
        <v>0</v>
      </c>
      <c r="M401" s="172"/>
    </row>
    <row r="402" spans="1:13" ht="39" customHeight="1" x14ac:dyDescent="0.2">
      <c r="A402" s="99" t="s">
        <v>127</v>
      </c>
      <c r="B402" s="183" t="s">
        <v>513</v>
      </c>
      <c r="C402" s="183" t="s">
        <v>9</v>
      </c>
      <c r="D402" s="183" t="s">
        <v>118</v>
      </c>
      <c r="E402" s="100" t="s">
        <v>122</v>
      </c>
      <c r="F402" s="183" t="s">
        <v>125</v>
      </c>
      <c r="G402" s="231"/>
      <c r="H402" s="231"/>
      <c r="I402" s="232"/>
      <c r="J402" s="219">
        <f t="shared" si="146"/>
        <v>25</v>
      </c>
      <c r="K402" s="219">
        <f t="shared" si="145"/>
        <v>0</v>
      </c>
      <c r="L402" s="220">
        <f t="shared" si="139"/>
        <v>0</v>
      </c>
      <c r="M402" s="172"/>
    </row>
    <row r="403" spans="1:13" ht="12.75" customHeight="1" x14ac:dyDescent="0.2">
      <c r="A403" s="102" t="s">
        <v>104</v>
      </c>
      <c r="B403" s="183" t="s">
        <v>513</v>
      </c>
      <c r="C403" s="183" t="s">
        <v>9</v>
      </c>
      <c r="D403" s="183" t="s">
        <v>118</v>
      </c>
      <c r="E403" s="100" t="s">
        <v>122</v>
      </c>
      <c r="F403" s="183" t="s">
        <v>125</v>
      </c>
      <c r="G403" s="183" t="s">
        <v>105</v>
      </c>
      <c r="H403" s="231"/>
      <c r="I403" s="232"/>
      <c r="J403" s="219">
        <f t="shared" si="146"/>
        <v>25</v>
      </c>
      <c r="K403" s="219">
        <f t="shared" si="145"/>
        <v>0</v>
      </c>
      <c r="L403" s="220">
        <f t="shared" si="139"/>
        <v>0</v>
      </c>
      <c r="M403" s="172"/>
    </row>
    <row r="404" spans="1:13" ht="39" customHeight="1" x14ac:dyDescent="0.2">
      <c r="A404" s="99" t="s">
        <v>126</v>
      </c>
      <c r="B404" s="183" t="s">
        <v>513</v>
      </c>
      <c r="C404" s="183" t="s">
        <v>9</v>
      </c>
      <c r="D404" s="183" t="s">
        <v>118</v>
      </c>
      <c r="E404" s="100" t="s">
        <v>122</v>
      </c>
      <c r="F404" s="183" t="s">
        <v>125</v>
      </c>
      <c r="G404" s="183" t="s">
        <v>105</v>
      </c>
      <c r="H404" s="183" t="s">
        <v>118</v>
      </c>
      <c r="I404" s="232"/>
      <c r="J404" s="219">
        <f t="shared" si="146"/>
        <v>25</v>
      </c>
      <c r="K404" s="219">
        <f t="shared" si="145"/>
        <v>0</v>
      </c>
      <c r="L404" s="220">
        <f t="shared" si="139"/>
        <v>0</v>
      </c>
      <c r="M404" s="172"/>
    </row>
    <row r="405" spans="1:13" ht="56.25" customHeight="1" x14ac:dyDescent="0.2">
      <c r="A405" s="102" t="s">
        <v>103</v>
      </c>
      <c r="B405" s="183" t="s">
        <v>513</v>
      </c>
      <c r="C405" s="183" t="s">
        <v>9</v>
      </c>
      <c r="D405" s="183" t="s">
        <v>118</v>
      </c>
      <c r="E405" s="100" t="s">
        <v>122</v>
      </c>
      <c r="F405" s="183" t="s">
        <v>125</v>
      </c>
      <c r="G405" s="183" t="s">
        <v>105</v>
      </c>
      <c r="H405" s="183" t="s">
        <v>118</v>
      </c>
      <c r="I405" s="115">
        <v>900</v>
      </c>
      <c r="J405" s="219">
        <f>'Приложение 2'!J62</f>
        <v>25</v>
      </c>
      <c r="K405" s="219">
        <f>'Приложение 2'!K62</f>
        <v>0</v>
      </c>
      <c r="L405" s="220">
        <f t="shared" si="139"/>
        <v>0</v>
      </c>
      <c r="M405" s="172"/>
    </row>
    <row r="406" spans="1:13" ht="38.25" x14ac:dyDescent="0.2">
      <c r="A406" s="102" t="s">
        <v>178</v>
      </c>
      <c r="B406" s="183" t="s">
        <v>171</v>
      </c>
      <c r="C406" s="183" t="s">
        <v>149</v>
      </c>
      <c r="D406" s="183"/>
      <c r="E406" s="183"/>
      <c r="F406" s="183"/>
      <c r="G406" s="183"/>
      <c r="H406" s="183"/>
      <c r="I406" s="115"/>
      <c r="J406" s="219">
        <f>J407+J429</f>
        <v>30549.9</v>
      </c>
      <c r="K406" s="219">
        <f>K407+K429</f>
        <v>4715.2000000000007</v>
      </c>
      <c r="L406" s="220">
        <f t="shared" si="139"/>
        <v>15.43442040726811</v>
      </c>
      <c r="M406" s="172"/>
    </row>
    <row r="407" spans="1:13" ht="51" x14ac:dyDescent="0.2">
      <c r="A407" s="102" t="s">
        <v>195</v>
      </c>
      <c r="B407" s="183" t="s">
        <v>171</v>
      </c>
      <c r="C407" s="183" t="s">
        <v>8</v>
      </c>
      <c r="D407" s="183"/>
      <c r="E407" s="183"/>
      <c r="F407" s="183"/>
      <c r="G407" s="183"/>
      <c r="H407" s="183"/>
      <c r="I407" s="115"/>
      <c r="J407" s="219">
        <f>J408+J415+J422</f>
        <v>30056.2</v>
      </c>
      <c r="K407" s="219">
        <f>K408+K415+K422</f>
        <v>4689.1000000000004</v>
      </c>
      <c r="L407" s="220">
        <f t="shared" si="139"/>
        <v>15.601107259068014</v>
      </c>
      <c r="M407" s="172"/>
    </row>
    <row r="408" spans="1:13" ht="40.5" customHeight="1" x14ac:dyDescent="0.2">
      <c r="A408" s="102" t="s">
        <v>196</v>
      </c>
      <c r="B408" s="183" t="s">
        <v>171</v>
      </c>
      <c r="C408" s="183" t="s">
        <v>8</v>
      </c>
      <c r="D408" s="183" t="s">
        <v>105</v>
      </c>
      <c r="E408" s="183"/>
      <c r="F408" s="183"/>
      <c r="G408" s="231"/>
      <c r="H408" s="231"/>
      <c r="I408" s="232"/>
      <c r="J408" s="219">
        <f>J409</f>
        <v>150</v>
      </c>
      <c r="K408" s="219">
        <f t="shared" ref="K408" si="147">K409</f>
        <v>0</v>
      </c>
      <c r="L408" s="220">
        <f t="shared" si="139"/>
        <v>0</v>
      </c>
      <c r="M408" s="172"/>
    </row>
    <row r="409" spans="1:13" ht="38.25" x14ac:dyDescent="0.2">
      <c r="A409" s="105" t="s">
        <v>287</v>
      </c>
      <c r="B409" s="183" t="s">
        <v>171</v>
      </c>
      <c r="C409" s="183" t="s">
        <v>8</v>
      </c>
      <c r="D409" s="183" t="s">
        <v>105</v>
      </c>
      <c r="E409" s="100" t="s">
        <v>286</v>
      </c>
      <c r="F409" s="183"/>
      <c r="G409" s="183"/>
      <c r="H409" s="183"/>
      <c r="I409" s="115"/>
      <c r="J409" s="219">
        <f>J410</f>
        <v>150</v>
      </c>
      <c r="K409" s="219">
        <f t="shared" ref="K409:K413" si="148">K410</f>
        <v>0</v>
      </c>
      <c r="L409" s="220">
        <f t="shared" si="139"/>
        <v>0</v>
      </c>
      <c r="M409" s="172"/>
    </row>
    <row r="410" spans="1:13" ht="25.5" x14ac:dyDescent="0.2">
      <c r="A410" s="99" t="s">
        <v>182</v>
      </c>
      <c r="B410" s="183" t="s">
        <v>171</v>
      </c>
      <c r="C410" s="183" t="s">
        <v>8</v>
      </c>
      <c r="D410" s="183" t="s">
        <v>105</v>
      </c>
      <c r="E410" s="100" t="s">
        <v>286</v>
      </c>
      <c r="F410" s="183" t="s">
        <v>173</v>
      </c>
      <c r="G410" s="231"/>
      <c r="H410" s="231"/>
      <c r="I410" s="232"/>
      <c r="J410" s="219">
        <f t="shared" ref="J410:J413" si="149">J411</f>
        <v>150</v>
      </c>
      <c r="K410" s="219">
        <f t="shared" si="148"/>
        <v>0</v>
      </c>
      <c r="L410" s="220">
        <f t="shared" si="139"/>
        <v>0</v>
      </c>
      <c r="M410" s="172"/>
    </row>
    <row r="411" spans="1:13" ht="38.25" x14ac:dyDescent="0.2">
      <c r="A411" s="99" t="s">
        <v>285</v>
      </c>
      <c r="B411" s="183" t="s">
        <v>171</v>
      </c>
      <c r="C411" s="183" t="s">
        <v>8</v>
      </c>
      <c r="D411" s="183" t="s">
        <v>105</v>
      </c>
      <c r="E411" s="100" t="s">
        <v>286</v>
      </c>
      <c r="F411" s="183" t="s">
        <v>281</v>
      </c>
      <c r="G411" s="231"/>
      <c r="H411" s="231"/>
      <c r="I411" s="232"/>
      <c r="J411" s="219">
        <f t="shared" si="149"/>
        <v>150</v>
      </c>
      <c r="K411" s="219">
        <f t="shared" si="148"/>
        <v>0</v>
      </c>
      <c r="L411" s="220">
        <f t="shared" si="139"/>
        <v>0</v>
      </c>
      <c r="M411" s="172"/>
    </row>
    <row r="412" spans="1:13" x14ac:dyDescent="0.2">
      <c r="A412" s="102" t="s">
        <v>207</v>
      </c>
      <c r="B412" s="183" t="s">
        <v>171</v>
      </c>
      <c r="C412" s="183" t="s">
        <v>8</v>
      </c>
      <c r="D412" s="183" t="s">
        <v>105</v>
      </c>
      <c r="E412" s="100" t="s">
        <v>286</v>
      </c>
      <c r="F412" s="183" t="s">
        <v>281</v>
      </c>
      <c r="G412" s="183" t="s">
        <v>17</v>
      </c>
      <c r="H412" s="231"/>
      <c r="I412" s="232"/>
      <c r="J412" s="219">
        <f t="shared" si="149"/>
        <v>150</v>
      </c>
      <c r="K412" s="219">
        <f t="shared" si="148"/>
        <v>0</v>
      </c>
      <c r="L412" s="220">
        <f t="shared" si="139"/>
        <v>0</v>
      </c>
      <c r="M412" s="172"/>
    </row>
    <row r="413" spans="1:13" x14ac:dyDescent="0.2">
      <c r="A413" s="102" t="s">
        <v>276</v>
      </c>
      <c r="B413" s="183" t="s">
        <v>171</v>
      </c>
      <c r="C413" s="183" t="s">
        <v>8</v>
      </c>
      <c r="D413" s="183" t="s">
        <v>105</v>
      </c>
      <c r="E413" s="100" t="s">
        <v>286</v>
      </c>
      <c r="F413" s="183" t="s">
        <v>281</v>
      </c>
      <c r="G413" s="183" t="s">
        <v>17</v>
      </c>
      <c r="H413" s="183" t="s">
        <v>166</v>
      </c>
      <c r="I413" s="232"/>
      <c r="J413" s="219">
        <f t="shared" si="149"/>
        <v>150</v>
      </c>
      <c r="K413" s="219">
        <f t="shared" si="148"/>
        <v>0</v>
      </c>
      <c r="L413" s="220">
        <f t="shared" si="139"/>
        <v>0</v>
      </c>
      <c r="M413" s="172"/>
    </row>
    <row r="414" spans="1:13" ht="49.5" customHeight="1" x14ac:dyDescent="0.2">
      <c r="A414" s="102" t="s">
        <v>230</v>
      </c>
      <c r="B414" s="183" t="s">
        <v>171</v>
      </c>
      <c r="C414" s="183" t="s">
        <v>8</v>
      </c>
      <c r="D414" s="183" t="s">
        <v>105</v>
      </c>
      <c r="E414" s="100" t="s">
        <v>286</v>
      </c>
      <c r="F414" s="183" t="s">
        <v>281</v>
      </c>
      <c r="G414" s="183" t="s">
        <v>17</v>
      </c>
      <c r="H414" s="183" t="s">
        <v>166</v>
      </c>
      <c r="I414" s="115">
        <v>901</v>
      </c>
      <c r="J414" s="219">
        <f>'Приложение 2'!J396</f>
        <v>150</v>
      </c>
      <c r="K414" s="219">
        <f>'Приложение 2'!K396</f>
        <v>0</v>
      </c>
      <c r="L414" s="220">
        <f t="shared" si="139"/>
        <v>0</v>
      </c>
      <c r="M414" s="172"/>
    </row>
    <row r="415" spans="1:13" ht="49.5" customHeight="1" x14ac:dyDescent="0.2">
      <c r="A415" s="99" t="s">
        <v>517</v>
      </c>
      <c r="B415" s="183" t="s">
        <v>171</v>
      </c>
      <c r="C415" s="183" t="s">
        <v>8</v>
      </c>
      <c r="D415" s="183" t="s">
        <v>108</v>
      </c>
      <c r="E415" s="183"/>
      <c r="F415" s="183"/>
      <c r="G415" s="231"/>
      <c r="H415" s="231"/>
      <c r="I415" s="232"/>
      <c r="J415" s="219">
        <f>J416</f>
        <v>29906.2</v>
      </c>
      <c r="K415" s="219">
        <f t="shared" ref="K415:K427" si="150">K416</f>
        <v>4689.1000000000004</v>
      </c>
      <c r="L415" s="220">
        <f t="shared" ref="L415:L421" si="151">K415/J415*100</f>
        <v>15.679357457650923</v>
      </c>
      <c r="M415" s="172"/>
    </row>
    <row r="416" spans="1:13" ht="37.5" customHeight="1" x14ac:dyDescent="0.2">
      <c r="A416" s="102" t="s">
        <v>518</v>
      </c>
      <c r="B416" s="183" t="s">
        <v>171</v>
      </c>
      <c r="C416" s="183" t="s">
        <v>8</v>
      </c>
      <c r="D416" s="183" t="s">
        <v>108</v>
      </c>
      <c r="E416" s="100" t="s">
        <v>519</v>
      </c>
      <c r="F416" s="183"/>
      <c r="G416" s="183"/>
      <c r="H416" s="183"/>
      <c r="I416" s="115"/>
      <c r="J416" s="219">
        <f>J417</f>
        <v>29906.2</v>
      </c>
      <c r="K416" s="219">
        <f t="shared" si="150"/>
        <v>4689.1000000000004</v>
      </c>
      <c r="L416" s="220">
        <f t="shared" si="151"/>
        <v>15.679357457650923</v>
      </c>
      <c r="M416" s="172"/>
    </row>
    <row r="417" spans="1:13" ht="37.5" customHeight="1" x14ac:dyDescent="0.2">
      <c r="A417" s="99" t="s">
        <v>199</v>
      </c>
      <c r="B417" s="183" t="s">
        <v>171</v>
      </c>
      <c r="C417" s="183" t="s">
        <v>8</v>
      </c>
      <c r="D417" s="183" t="s">
        <v>108</v>
      </c>
      <c r="E417" s="100" t="s">
        <v>519</v>
      </c>
      <c r="F417" s="183" t="s">
        <v>197</v>
      </c>
      <c r="G417" s="231"/>
      <c r="H417" s="231"/>
      <c r="I417" s="232"/>
      <c r="J417" s="219">
        <f t="shared" ref="J417:J420" si="152">J418</f>
        <v>29906.2</v>
      </c>
      <c r="K417" s="219">
        <f t="shared" si="150"/>
        <v>4689.1000000000004</v>
      </c>
      <c r="L417" s="220">
        <f t="shared" si="151"/>
        <v>15.679357457650923</v>
      </c>
      <c r="M417" s="172"/>
    </row>
    <row r="418" spans="1:13" ht="13.5" customHeight="1" x14ac:dyDescent="0.2">
      <c r="A418" s="99" t="s">
        <v>200</v>
      </c>
      <c r="B418" s="183" t="s">
        <v>171</v>
      </c>
      <c r="C418" s="183" t="s">
        <v>8</v>
      </c>
      <c r="D418" s="183" t="s">
        <v>108</v>
      </c>
      <c r="E418" s="100" t="s">
        <v>519</v>
      </c>
      <c r="F418" s="183" t="s">
        <v>198</v>
      </c>
      <c r="G418" s="231"/>
      <c r="H418" s="231"/>
      <c r="I418" s="232"/>
      <c r="J418" s="219">
        <f t="shared" si="152"/>
        <v>29906.2</v>
      </c>
      <c r="K418" s="219">
        <f t="shared" si="150"/>
        <v>4689.1000000000004</v>
      </c>
      <c r="L418" s="220">
        <f t="shared" si="151"/>
        <v>15.679357457650923</v>
      </c>
      <c r="M418" s="172"/>
    </row>
    <row r="419" spans="1:13" ht="12.75" customHeight="1" x14ac:dyDescent="0.2">
      <c r="A419" s="102" t="s">
        <v>490</v>
      </c>
      <c r="B419" s="183" t="s">
        <v>171</v>
      </c>
      <c r="C419" s="183" t="s">
        <v>8</v>
      </c>
      <c r="D419" s="183" t="s">
        <v>108</v>
      </c>
      <c r="E419" s="100" t="s">
        <v>519</v>
      </c>
      <c r="F419" s="183" t="s">
        <v>198</v>
      </c>
      <c r="G419" s="183" t="s">
        <v>155</v>
      </c>
      <c r="H419" s="231"/>
      <c r="I419" s="232"/>
      <c r="J419" s="219">
        <f t="shared" si="152"/>
        <v>29906.2</v>
      </c>
      <c r="K419" s="219">
        <f t="shared" si="150"/>
        <v>4689.1000000000004</v>
      </c>
      <c r="L419" s="220">
        <f t="shared" si="151"/>
        <v>15.679357457650923</v>
      </c>
      <c r="M419" s="172"/>
    </row>
    <row r="420" spans="1:13" ht="15.75" customHeight="1" x14ac:dyDescent="0.2">
      <c r="A420" s="102" t="s">
        <v>516</v>
      </c>
      <c r="B420" s="183" t="s">
        <v>171</v>
      </c>
      <c r="C420" s="183" t="s">
        <v>8</v>
      </c>
      <c r="D420" s="183" t="s">
        <v>108</v>
      </c>
      <c r="E420" s="100" t="s">
        <v>519</v>
      </c>
      <c r="F420" s="183" t="s">
        <v>198</v>
      </c>
      <c r="G420" s="183" t="s">
        <v>155</v>
      </c>
      <c r="H420" s="183" t="s">
        <v>105</v>
      </c>
      <c r="I420" s="232"/>
      <c r="J420" s="219">
        <f t="shared" si="152"/>
        <v>29906.2</v>
      </c>
      <c r="K420" s="219">
        <f t="shared" si="150"/>
        <v>4689.1000000000004</v>
      </c>
      <c r="L420" s="220">
        <f t="shared" si="151"/>
        <v>15.679357457650923</v>
      </c>
      <c r="M420" s="172"/>
    </row>
    <row r="421" spans="1:13" ht="47.25" customHeight="1" x14ac:dyDescent="0.2">
      <c r="A421" s="102" t="s">
        <v>103</v>
      </c>
      <c r="B421" s="183" t="s">
        <v>171</v>
      </c>
      <c r="C421" s="183" t="s">
        <v>8</v>
      </c>
      <c r="D421" s="183" t="s">
        <v>108</v>
      </c>
      <c r="E421" s="100" t="s">
        <v>519</v>
      </c>
      <c r="F421" s="183" t="s">
        <v>198</v>
      </c>
      <c r="G421" s="183" t="s">
        <v>155</v>
      </c>
      <c r="H421" s="183" t="s">
        <v>105</v>
      </c>
      <c r="I421" s="115">
        <v>900</v>
      </c>
      <c r="J421" s="219">
        <f>'Приложение 2'!J169</f>
        <v>29906.2</v>
      </c>
      <c r="K421" s="219">
        <f>'Приложение 2'!K169</f>
        <v>4689.1000000000004</v>
      </c>
      <c r="L421" s="220">
        <f t="shared" si="151"/>
        <v>15.679357457650923</v>
      </c>
      <c r="M421" s="172"/>
    </row>
    <row r="422" spans="1:13" ht="91.5" hidden="1" customHeight="1" x14ac:dyDescent="0.2">
      <c r="A422" s="99" t="s">
        <v>531</v>
      </c>
      <c r="B422" s="183" t="s">
        <v>171</v>
      </c>
      <c r="C422" s="183" t="s">
        <v>8</v>
      </c>
      <c r="D422" s="183" t="s">
        <v>118</v>
      </c>
      <c r="E422" s="183"/>
      <c r="F422" s="183"/>
      <c r="G422" s="231"/>
      <c r="H422" s="231"/>
      <c r="I422" s="232"/>
      <c r="J422" s="219">
        <f>J423</f>
        <v>0</v>
      </c>
      <c r="K422" s="219">
        <f t="shared" si="150"/>
        <v>0</v>
      </c>
      <c r="L422" s="220" t="e">
        <f t="shared" ref="L422:L428" si="153">K422/J422*100</f>
        <v>#DIV/0!</v>
      </c>
      <c r="M422" s="172"/>
    </row>
    <row r="423" spans="1:13" ht="0.75" hidden="1" customHeight="1" x14ac:dyDescent="0.2">
      <c r="A423" s="102" t="s">
        <v>532</v>
      </c>
      <c r="B423" s="183" t="s">
        <v>171</v>
      </c>
      <c r="C423" s="183" t="s">
        <v>8</v>
      </c>
      <c r="D423" s="183" t="s">
        <v>118</v>
      </c>
      <c r="E423" s="100" t="s">
        <v>519</v>
      </c>
      <c r="F423" s="183"/>
      <c r="G423" s="183"/>
      <c r="H423" s="183"/>
      <c r="I423" s="115"/>
      <c r="J423" s="219">
        <f>J424</f>
        <v>0</v>
      </c>
      <c r="K423" s="219">
        <f t="shared" si="150"/>
        <v>0</v>
      </c>
      <c r="L423" s="220" t="e">
        <f t="shared" si="153"/>
        <v>#DIV/0!</v>
      </c>
      <c r="M423" s="172"/>
    </row>
    <row r="424" spans="1:13" ht="39.75" hidden="1" customHeight="1" x14ac:dyDescent="0.2">
      <c r="A424" s="99" t="s">
        <v>199</v>
      </c>
      <c r="B424" s="183" t="s">
        <v>171</v>
      </c>
      <c r="C424" s="183" t="s">
        <v>8</v>
      </c>
      <c r="D424" s="183" t="s">
        <v>118</v>
      </c>
      <c r="E424" s="100" t="s">
        <v>519</v>
      </c>
      <c r="F424" s="183" t="s">
        <v>197</v>
      </c>
      <c r="G424" s="231"/>
      <c r="H424" s="231"/>
      <c r="I424" s="232"/>
      <c r="J424" s="219">
        <f t="shared" ref="J424:J427" si="154">J425</f>
        <v>0</v>
      </c>
      <c r="K424" s="219">
        <f t="shared" si="150"/>
        <v>0</v>
      </c>
      <c r="L424" s="220" t="e">
        <f t="shared" si="153"/>
        <v>#DIV/0!</v>
      </c>
      <c r="M424" s="172"/>
    </row>
    <row r="425" spans="1:13" ht="139.5" hidden="1" customHeight="1" x14ac:dyDescent="0.2">
      <c r="A425" s="103" t="s">
        <v>534</v>
      </c>
      <c r="B425" s="183" t="s">
        <v>171</v>
      </c>
      <c r="C425" s="183" t="s">
        <v>8</v>
      </c>
      <c r="D425" s="183" t="s">
        <v>118</v>
      </c>
      <c r="E425" s="100" t="s">
        <v>519</v>
      </c>
      <c r="F425" s="183" t="s">
        <v>535</v>
      </c>
      <c r="G425" s="231"/>
      <c r="H425" s="231"/>
      <c r="I425" s="232"/>
      <c r="J425" s="219">
        <f t="shared" si="154"/>
        <v>0</v>
      </c>
      <c r="K425" s="219">
        <f t="shared" si="150"/>
        <v>0</v>
      </c>
      <c r="L425" s="220" t="e">
        <f t="shared" si="153"/>
        <v>#DIV/0!</v>
      </c>
      <c r="M425" s="172"/>
    </row>
    <row r="426" spans="1:13" ht="16.5" hidden="1" customHeight="1" x14ac:dyDescent="0.2">
      <c r="A426" s="102" t="s">
        <v>490</v>
      </c>
      <c r="B426" s="183" t="s">
        <v>171</v>
      </c>
      <c r="C426" s="183" t="s">
        <v>8</v>
      </c>
      <c r="D426" s="183" t="s">
        <v>118</v>
      </c>
      <c r="E426" s="100" t="s">
        <v>519</v>
      </c>
      <c r="F426" s="183" t="s">
        <v>535</v>
      </c>
      <c r="G426" s="183" t="s">
        <v>155</v>
      </c>
      <c r="H426" s="231"/>
      <c r="I426" s="232"/>
      <c r="J426" s="219">
        <f t="shared" si="154"/>
        <v>0</v>
      </c>
      <c r="K426" s="219">
        <f t="shared" si="150"/>
        <v>0</v>
      </c>
      <c r="L426" s="220" t="e">
        <f t="shared" si="153"/>
        <v>#DIV/0!</v>
      </c>
      <c r="M426" s="172"/>
    </row>
    <row r="427" spans="1:13" ht="27.75" hidden="1" customHeight="1" x14ac:dyDescent="0.2">
      <c r="A427" s="102" t="s">
        <v>530</v>
      </c>
      <c r="B427" s="183" t="s">
        <v>171</v>
      </c>
      <c r="C427" s="183" t="s">
        <v>8</v>
      </c>
      <c r="D427" s="183" t="s">
        <v>118</v>
      </c>
      <c r="E427" s="100" t="s">
        <v>519</v>
      </c>
      <c r="F427" s="183" t="s">
        <v>535</v>
      </c>
      <c r="G427" s="183" t="s">
        <v>155</v>
      </c>
      <c r="H427" s="183" t="s">
        <v>155</v>
      </c>
      <c r="I427" s="232"/>
      <c r="J427" s="219">
        <f t="shared" si="154"/>
        <v>0</v>
      </c>
      <c r="K427" s="219">
        <f t="shared" si="150"/>
        <v>0</v>
      </c>
      <c r="L427" s="220" t="e">
        <f t="shared" si="153"/>
        <v>#DIV/0!</v>
      </c>
      <c r="M427" s="172"/>
    </row>
    <row r="428" spans="1:13" ht="0.75" customHeight="1" x14ac:dyDescent="0.2">
      <c r="A428" s="102" t="s">
        <v>103</v>
      </c>
      <c r="B428" s="183" t="s">
        <v>171</v>
      </c>
      <c r="C428" s="183" t="s">
        <v>8</v>
      </c>
      <c r="D428" s="183" t="s">
        <v>118</v>
      </c>
      <c r="E428" s="100" t="s">
        <v>519</v>
      </c>
      <c r="F428" s="183" t="s">
        <v>535</v>
      </c>
      <c r="G428" s="183" t="s">
        <v>155</v>
      </c>
      <c r="H428" s="183" t="s">
        <v>155</v>
      </c>
      <c r="I428" s="115">
        <v>900</v>
      </c>
      <c r="J428" s="219">
        <f>'Приложение 2'!J315</f>
        <v>0</v>
      </c>
      <c r="K428" s="219">
        <f>'Приложение 2'!K315</f>
        <v>0</v>
      </c>
      <c r="L428" s="220" t="e">
        <f t="shared" si="153"/>
        <v>#DIV/0!</v>
      </c>
      <c r="M428" s="172"/>
    </row>
    <row r="429" spans="1:13" ht="26.25" customHeight="1" x14ac:dyDescent="0.2">
      <c r="A429" s="102" t="s">
        <v>179</v>
      </c>
      <c r="B429" s="183" t="s">
        <v>171</v>
      </c>
      <c r="C429" s="183" t="s">
        <v>10</v>
      </c>
      <c r="D429" s="183"/>
      <c r="E429" s="183"/>
      <c r="F429" s="183"/>
      <c r="G429" s="183"/>
      <c r="H429" s="183"/>
      <c r="I429" s="115"/>
      <c r="J429" s="219">
        <f>J430</f>
        <v>493.7</v>
      </c>
      <c r="K429" s="219">
        <f t="shared" ref="K429:K435" si="155">K430</f>
        <v>26.1</v>
      </c>
      <c r="L429" s="220">
        <f t="shared" si="139"/>
        <v>5.2866113024103711</v>
      </c>
      <c r="M429" s="172"/>
    </row>
    <row r="430" spans="1:13" ht="51" x14ac:dyDescent="0.2">
      <c r="A430" s="102" t="s">
        <v>180</v>
      </c>
      <c r="B430" s="183" t="s">
        <v>171</v>
      </c>
      <c r="C430" s="183" t="s">
        <v>10</v>
      </c>
      <c r="D430" s="183" t="s">
        <v>105</v>
      </c>
      <c r="E430" s="183"/>
      <c r="F430" s="183"/>
      <c r="G430" s="231"/>
      <c r="H430" s="231"/>
      <c r="I430" s="232"/>
      <c r="J430" s="219">
        <f>J431+J437+J443</f>
        <v>493.7</v>
      </c>
      <c r="K430" s="219">
        <f t="shared" ref="K430" si="156">K431+K437+K443</f>
        <v>26.1</v>
      </c>
      <c r="L430" s="220">
        <f t="shared" si="139"/>
        <v>5.2866113024103711</v>
      </c>
      <c r="M430" s="172"/>
    </row>
    <row r="431" spans="1:13" ht="316.5" customHeight="1" x14ac:dyDescent="0.2">
      <c r="A431" s="102" t="s">
        <v>181</v>
      </c>
      <c r="B431" s="183" t="s">
        <v>171</v>
      </c>
      <c r="C431" s="183" t="s">
        <v>10</v>
      </c>
      <c r="D431" s="183" t="s">
        <v>105</v>
      </c>
      <c r="E431" s="100" t="s">
        <v>172</v>
      </c>
      <c r="F431" s="183"/>
      <c r="G431" s="183"/>
      <c r="H431" s="183"/>
      <c r="I431" s="115"/>
      <c r="J431" s="219">
        <f>J432</f>
        <v>57.6</v>
      </c>
      <c r="K431" s="219">
        <f t="shared" si="155"/>
        <v>6</v>
      </c>
      <c r="L431" s="220">
        <f t="shared" si="139"/>
        <v>10.416666666666666</v>
      </c>
      <c r="M431" s="172"/>
    </row>
    <row r="432" spans="1:13" ht="25.5" x14ac:dyDescent="0.2">
      <c r="A432" s="99" t="s">
        <v>182</v>
      </c>
      <c r="B432" s="183" t="s">
        <v>171</v>
      </c>
      <c r="C432" s="183" t="s">
        <v>10</v>
      </c>
      <c r="D432" s="183" t="s">
        <v>105</v>
      </c>
      <c r="E432" s="100" t="s">
        <v>172</v>
      </c>
      <c r="F432" s="183" t="s">
        <v>173</v>
      </c>
      <c r="G432" s="231"/>
      <c r="H432" s="231"/>
      <c r="I432" s="232"/>
      <c r="J432" s="219">
        <f t="shared" ref="J432:J435" si="157">J433</f>
        <v>57.6</v>
      </c>
      <c r="K432" s="219">
        <f t="shared" si="155"/>
        <v>6</v>
      </c>
      <c r="L432" s="220">
        <f t="shared" si="139"/>
        <v>10.416666666666666</v>
      </c>
      <c r="M432" s="172"/>
    </row>
    <row r="433" spans="1:13" x14ac:dyDescent="0.2">
      <c r="A433" s="102" t="s">
        <v>183</v>
      </c>
      <c r="B433" s="183" t="s">
        <v>171</v>
      </c>
      <c r="C433" s="183" t="s">
        <v>10</v>
      </c>
      <c r="D433" s="183" t="s">
        <v>105</v>
      </c>
      <c r="E433" s="100" t="s">
        <v>172</v>
      </c>
      <c r="F433" s="183" t="s">
        <v>175</v>
      </c>
      <c r="G433" s="231"/>
      <c r="H433" s="231"/>
      <c r="I433" s="232"/>
      <c r="J433" s="219">
        <f t="shared" si="157"/>
        <v>57.6</v>
      </c>
      <c r="K433" s="219">
        <f t="shared" si="155"/>
        <v>6</v>
      </c>
      <c r="L433" s="220">
        <f t="shared" si="139"/>
        <v>10.416666666666666</v>
      </c>
      <c r="M433" s="172"/>
    </row>
    <row r="434" spans="1:13" x14ac:dyDescent="0.2">
      <c r="A434" s="102" t="s">
        <v>176</v>
      </c>
      <c r="B434" s="183" t="s">
        <v>171</v>
      </c>
      <c r="C434" s="183" t="s">
        <v>10</v>
      </c>
      <c r="D434" s="183" t="s">
        <v>105</v>
      </c>
      <c r="E434" s="100" t="s">
        <v>172</v>
      </c>
      <c r="F434" s="183" t="s">
        <v>175</v>
      </c>
      <c r="G434" s="183" t="s">
        <v>118</v>
      </c>
      <c r="H434" s="231"/>
      <c r="I434" s="232"/>
      <c r="J434" s="219">
        <f t="shared" si="157"/>
        <v>57.6</v>
      </c>
      <c r="K434" s="219">
        <f t="shared" si="155"/>
        <v>6</v>
      </c>
      <c r="L434" s="220">
        <f t="shared" si="139"/>
        <v>10.416666666666666</v>
      </c>
      <c r="M434" s="172"/>
    </row>
    <row r="435" spans="1:13" x14ac:dyDescent="0.2">
      <c r="A435" s="102" t="s">
        <v>177</v>
      </c>
      <c r="B435" s="183" t="s">
        <v>171</v>
      </c>
      <c r="C435" s="183" t="s">
        <v>10</v>
      </c>
      <c r="D435" s="183" t="s">
        <v>105</v>
      </c>
      <c r="E435" s="100" t="s">
        <v>172</v>
      </c>
      <c r="F435" s="183" t="s">
        <v>175</v>
      </c>
      <c r="G435" s="183" t="s">
        <v>118</v>
      </c>
      <c r="H435" s="183" t="s">
        <v>155</v>
      </c>
      <c r="I435" s="232"/>
      <c r="J435" s="219">
        <f t="shared" si="157"/>
        <v>57.6</v>
      </c>
      <c r="K435" s="219">
        <f t="shared" si="155"/>
        <v>6</v>
      </c>
      <c r="L435" s="220">
        <f t="shared" si="139"/>
        <v>10.416666666666666</v>
      </c>
      <c r="M435" s="172"/>
    </row>
    <row r="436" spans="1:13" ht="49.5" customHeight="1" x14ac:dyDescent="0.2">
      <c r="A436" s="102" t="s">
        <v>103</v>
      </c>
      <c r="B436" s="183" t="s">
        <v>171</v>
      </c>
      <c r="C436" s="183" t="s">
        <v>10</v>
      </c>
      <c r="D436" s="183" t="s">
        <v>105</v>
      </c>
      <c r="E436" s="100" t="s">
        <v>172</v>
      </c>
      <c r="F436" s="183" t="s">
        <v>175</v>
      </c>
      <c r="G436" s="183" t="s">
        <v>118</v>
      </c>
      <c r="H436" s="183" t="s">
        <v>155</v>
      </c>
      <c r="I436" s="115">
        <v>900</v>
      </c>
      <c r="J436" s="219">
        <f>'Приложение 2'!J114</f>
        <v>57.6</v>
      </c>
      <c r="K436" s="219">
        <f>'Приложение 2'!K114</f>
        <v>6</v>
      </c>
      <c r="L436" s="220">
        <f t="shared" ref="L436:L455" si="158">K436/J436*100</f>
        <v>10.416666666666666</v>
      </c>
      <c r="M436" s="172"/>
    </row>
    <row r="437" spans="1:13" ht="216.75" customHeight="1" x14ac:dyDescent="0.2">
      <c r="A437" s="102" t="s">
        <v>186</v>
      </c>
      <c r="B437" s="183" t="s">
        <v>171</v>
      </c>
      <c r="C437" s="183" t="s">
        <v>10</v>
      </c>
      <c r="D437" s="183" t="s">
        <v>105</v>
      </c>
      <c r="E437" s="100" t="s">
        <v>184</v>
      </c>
      <c r="F437" s="183"/>
      <c r="G437" s="183"/>
      <c r="H437" s="183"/>
      <c r="I437" s="115"/>
      <c r="J437" s="219">
        <f>J438</f>
        <v>245.9</v>
      </c>
      <c r="K437" s="219">
        <f t="shared" ref="K437:K441" si="159">K438</f>
        <v>0</v>
      </c>
      <c r="L437" s="220">
        <f t="shared" si="158"/>
        <v>0</v>
      </c>
      <c r="M437" s="172"/>
    </row>
    <row r="438" spans="1:13" ht="25.5" x14ac:dyDescent="0.2">
      <c r="A438" s="99" t="s">
        <v>182</v>
      </c>
      <c r="B438" s="183" t="s">
        <v>171</v>
      </c>
      <c r="C438" s="183" t="s">
        <v>10</v>
      </c>
      <c r="D438" s="183" t="s">
        <v>105</v>
      </c>
      <c r="E438" s="100" t="s">
        <v>184</v>
      </c>
      <c r="F438" s="183" t="s">
        <v>173</v>
      </c>
      <c r="G438" s="231"/>
      <c r="H438" s="231"/>
      <c r="I438" s="232"/>
      <c r="J438" s="219">
        <f t="shared" ref="J438:J441" si="160">J439</f>
        <v>245.9</v>
      </c>
      <c r="K438" s="219">
        <f t="shared" si="159"/>
        <v>0</v>
      </c>
      <c r="L438" s="220">
        <f t="shared" si="158"/>
        <v>0</v>
      </c>
      <c r="M438" s="172"/>
    </row>
    <row r="439" spans="1:13" ht="25.5" x14ac:dyDescent="0.2">
      <c r="A439" s="99" t="s">
        <v>212</v>
      </c>
      <c r="B439" s="183" t="s">
        <v>171</v>
      </c>
      <c r="C439" s="183" t="s">
        <v>10</v>
      </c>
      <c r="D439" s="183" t="s">
        <v>105</v>
      </c>
      <c r="E439" s="100" t="s">
        <v>184</v>
      </c>
      <c r="F439" s="183" t="s">
        <v>129</v>
      </c>
      <c r="G439" s="231"/>
      <c r="H439" s="231"/>
      <c r="I439" s="232"/>
      <c r="J439" s="219">
        <f t="shared" si="160"/>
        <v>245.9</v>
      </c>
      <c r="K439" s="219">
        <f t="shared" si="159"/>
        <v>0</v>
      </c>
      <c r="L439" s="220">
        <f t="shared" si="158"/>
        <v>0</v>
      </c>
      <c r="M439" s="172"/>
    </row>
    <row r="440" spans="1:13" x14ac:dyDescent="0.2">
      <c r="A440" s="102" t="s">
        <v>207</v>
      </c>
      <c r="B440" s="183" t="s">
        <v>171</v>
      </c>
      <c r="C440" s="183" t="s">
        <v>10</v>
      </c>
      <c r="D440" s="183" t="s">
        <v>105</v>
      </c>
      <c r="E440" s="100" t="s">
        <v>184</v>
      </c>
      <c r="F440" s="183" t="s">
        <v>129</v>
      </c>
      <c r="G440" s="183" t="s">
        <v>17</v>
      </c>
      <c r="H440" s="231"/>
      <c r="I440" s="232"/>
      <c r="J440" s="219">
        <f t="shared" si="160"/>
        <v>245.9</v>
      </c>
      <c r="K440" s="219">
        <f t="shared" si="159"/>
        <v>0</v>
      </c>
      <c r="L440" s="220">
        <f t="shared" si="158"/>
        <v>0</v>
      </c>
      <c r="M440" s="172"/>
    </row>
    <row r="441" spans="1:13" x14ac:dyDescent="0.2">
      <c r="A441" s="102" t="s">
        <v>276</v>
      </c>
      <c r="B441" s="183" t="s">
        <v>171</v>
      </c>
      <c r="C441" s="183" t="s">
        <v>10</v>
      </c>
      <c r="D441" s="183" t="s">
        <v>105</v>
      </c>
      <c r="E441" s="100" t="s">
        <v>184</v>
      </c>
      <c r="F441" s="183" t="s">
        <v>129</v>
      </c>
      <c r="G441" s="183" t="s">
        <v>17</v>
      </c>
      <c r="H441" s="183" t="s">
        <v>166</v>
      </c>
      <c r="I441" s="232"/>
      <c r="J441" s="219">
        <f t="shared" si="160"/>
        <v>245.9</v>
      </c>
      <c r="K441" s="219">
        <f t="shared" si="159"/>
        <v>0</v>
      </c>
      <c r="L441" s="220">
        <f t="shared" si="158"/>
        <v>0</v>
      </c>
      <c r="M441" s="172"/>
    </row>
    <row r="442" spans="1:13" ht="51" x14ac:dyDescent="0.2">
      <c r="A442" s="102" t="s">
        <v>103</v>
      </c>
      <c r="B442" s="183" t="s">
        <v>171</v>
      </c>
      <c r="C442" s="183" t="s">
        <v>10</v>
      </c>
      <c r="D442" s="183" t="s">
        <v>105</v>
      </c>
      <c r="E442" s="100" t="s">
        <v>184</v>
      </c>
      <c r="F442" s="183" t="s">
        <v>129</v>
      </c>
      <c r="G442" s="183" t="s">
        <v>17</v>
      </c>
      <c r="H442" s="183" t="s">
        <v>166</v>
      </c>
      <c r="I442" s="115">
        <v>900</v>
      </c>
      <c r="J442" s="219">
        <f>'Приложение 2'!J202</f>
        <v>245.9</v>
      </c>
      <c r="K442" s="219">
        <f>'Приложение 2'!K202</f>
        <v>0</v>
      </c>
      <c r="L442" s="220">
        <f t="shared" si="158"/>
        <v>0</v>
      </c>
      <c r="M442" s="172"/>
    </row>
    <row r="443" spans="1:13" ht="216" customHeight="1" x14ac:dyDescent="0.2">
      <c r="A443" s="102" t="s">
        <v>188</v>
      </c>
      <c r="B443" s="183" t="s">
        <v>171</v>
      </c>
      <c r="C443" s="183" t="s">
        <v>10</v>
      </c>
      <c r="D443" s="183" t="s">
        <v>105</v>
      </c>
      <c r="E443" s="100" t="s">
        <v>187</v>
      </c>
      <c r="F443" s="183"/>
      <c r="G443" s="183"/>
      <c r="H443" s="183"/>
      <c r="I443" s="115"/>
      <c r="J443" s="219">
        <f>J444</f>
        <v>190.2</v>
      </c>
      <c r="K443" s="219">
        <f t="shared" ref="K443:K451" si="161">K444</f>
        <v>20.100000000000001</v>
      </c>
      <c r="L443" s="220">
        <f t="shared" si="158"/>
        <v>10.56782334384858</v>
      </c>
      <c r="M443" s="172"/>
    </row>
    <row r="444" spans="1:13" ht="25.5" x14ac:dyDescent="0.2">
      <c r="A444" s="99" t="s">
        <v>182</v>
      </c>
      <c r="B444" s="183" t="s">
        <v>171</v>
      </c>
      <c r="C444" s="183" t="s">
        <v>10</v>
      </c>
      <c r="D444" s="183" t="s">
        <v>105</v>
      </c>
      <c r="E444" s="100" t="s">
        <v>187</v>
      </c>
      <c r="F444" s="183" t="s">
        <v>173</v>
      </c>
      <c r="G444" s="231"/>
      <c r="H444" s="231"/>
      <c r="I444" s="232"/>
      <c r="J444" s="219">
        <f>J445+J449</f>
        <v>190.2</v>
      </c>
      <c r="K444" s="219">
        <f>K445+K449</f>
        <v>20.100000000000001</v>
      </c>
      <c r="L444" s="220">
        <f t="shared" si="158"/>
        <v>10.56782334384858</v>
      </c>
      <c r="M444" s="172"/>
    </row>
    <row r="445" spans="1:13" ht="25.5" x14ac:dyDescent="0.2">
      <c r="A445" s="118" t="s">
        <v>185</v>
      </c>
      <c r="B445" s="183" t="s">
        <v>171</v>
      </c>
      <c r="C445" s="183" t="s">
        <v>10</v>
      </c>
      <c r="D445" s="183" t="s">
        <v>105</v>
      </c>
      <c r="E445" s="100" t="s">
        <v>187</v>
      </c>
      <c r="F445" s="183" t="s">
        <v>174</v>
      </c>
      <c r="G445" s="231"/>
      <c r="H445" s="231"/>
      <c r="I445" s="232"/>
      <c r="J445" s="219">
        <f t="shared" ref="J445:J451" si="162">J446</f>
        <v>6</v>
      </c>
      <c r="K445" s="219">
        <f t="shared" si="161"/>
        <v>6</v>
      </c>
      <c r="L445" s="220">
        <f t="shared" si="158"/>
        <v>100</v>
      </c>
      <c r="M445" s="172"/>
    </row>
    <row r="446" spans="1:13" x14ac:dyDescent="0.2">
      <c r="A446" s="102" t="s">
        <v>176</v>
      </c>
      <c r="B446" s="183" t="s">
        <v>171</v>
      </c>
      <c r="C446" s="183" t="s">
        <v>10</v>
      </c>
      <c r="D446" s="183" t="s">
        <v>105</v>
      </c>
      <c r="E446" s="100" t="s">
        <v>187</v>
      </c>
      <c r="F446" s="183" t="s">
        <v>174</v>
      </c>
      <c r="G446" s="183" t="s">
        <v>118</v>
      </c>
      <c r="H446" s="231"/>
      <c r="I446" s="232"/>
      <c r="J446" s="219">
        <f t="shared" si="162"/>
        <v>6</v>
      </c>
      <c r="K446" s="219">
        <f t="shared" si="161"/>
        <v>6</v>
      </c>
      <c r="L446" s="220">
        <f t="shared" si="158"/>
        <v>100</v>
      </c>
      <c r="M446" s="172"/>
    </row>
    <row r="447" spans="1:13" ht="12.75" customHeight="1" x14ac:dyDescent="0.2">
      <c r="A447" s="102" t="s">
        <v>177</v>
      </c>
      <c r="B447" s="183" t="s">
        <v>171</v>
      </c>
      <c r="C447" s="183" t="s">
        <v>10</v>
      </c>
      <c r="D447" s="183" t="s">
        <v>105</v>
      </c>
      <c r="E447" s="100" t="s">
        <v>187</v>
      </c>
      <c r="F447" s="183" t="s">
        <v>174</v>
      </c>
      <c r="G447" s="183" t="s">
        <v>118</v>
      </c>
      <c r="H447" s="183" t="s">
        <v>155</v>
      </c>
      <c r="I447" s="232"/>
      <c r="J447" s="219">
        <f t="shared" si="162"/>
        <v>6</v>
      </c>
      <c r="K447" s="219">
        <f t="shared" si="161"/>
        <v>6</v>
      </c>
      <c r="L447" s="220">
        <f t="shared" si="158"/>
        <v>100</v>
      </c>
      <c r="M447" s="172"/>
    </row>
    <row r="448" spans="1:13" ht="51" x14ac:dyDescent="0.2">
      <c r="A448" s="102" t="s">
        <v>103</v>
      </c>
      <c r="B448" s="183" t="s">
        <v>171</v>
      </c>
      <c r="C448" s="183" t="s">
        <v>10</v>
      </c>
      <c r="D448" s="183" t="s">
        <v>105</v>
      </c>
      <c r="E448" s="100" t="s">
        <v>187</v>
      </c>
      <c r="F448" s="183" t="s">
        <v>174</v>
      </c>
      <c r="G448" s="183" t="s">
        <v>118</v>
      </c>
      <c r="H448" s="183" t="s">
        <v>155</v>
      </c>
      <c r="I448" s="115">
        <v>900</v>
      </c>
      <c r="J448" s="219">
        <f>'Приложение 2'!J120</f>
        <v>6</v>
      </c>
      <c r="K448" s="219">
        <f>'Приложение 2'!K120</f>
        <v>6</v>
      </c>
      <c r="L448" s="220">
        <f t="shared" si="158"/>
        <v>100</v>
      </c>
      <c r="M448" s="172"/>
    </row>
    <row r="449" spans="1:13" ht="10.5" customHeight="1" x14ac:dyDescent="0.2">
      <c r="A449" s="102" t="s">
        <v>183</v>
      </c>
      <c r="B449" s="183" t="s">
        <v>171</v>
      </c>
      <c r="C449" s="183" t="s">
        <v>10</v>
      </c>
      <c r="D449" s="183" t="s">
        <v>105</v>
      </c>
      <c r="E449" s="100" t="s">
        <v>187</v>
      </c>
      <c r="F449" s="183" t="s">
        <v>175</v>
      </c>
      <c r="G449" s="231"/>
      <c r="H449" s="231"/>
      <c r="I449" s="232"/>
      <c r="J449" s="219">
        <f t="shared" si="162"/>
        <v>184.2</v>
      </c>
      <c r="K449" s="219">
        <f t="shared" si="161"/>
        <v>14.1</v>
      </c>
      <c r="L449" s="220">
        <f t="shared" ref="L449:L452" si="163">K449/J449*100</f>
        <v>7.6547231270358314</v>
      </c>
      <c r="M449" s="172"/>
    </row>
    <row r="450" spans="1:13" ht="10.5" customHeight="1" x14ac:dyDescent="0.2">
      <c r="A450" s="102" t="s">
        <v>176</v>
      </c>
      <c r="B450" s="183" t="s">
        <v>171</v>
      </c>
      <c r="C450" s="183" t="s">
        <v>10</v>
      </c>
      <c r="D450" s="183" t="s">
        <v>105</v>
      </c>
      <c r="E450" s="100" t="s">
        <v>187</v>
      </c>
      <c r="F450" s="183" t="s">
        <v>175</v>
      </c>
      <c r="G450" s="183" t="s">
        <v>118</v>
      </c>
      <c r="H450" s="231"/>
      <c r="I450" s="232"/>
      <c r="J450" s="219">
        <f t="shared" si="162"/>
        <v>184.2</v>
      </c>
      <c r="K450" s="219">
        <f t="shared" si="161"/>
        <v>14.1</v>
      </c>
      <c r="L450" s="220">
        <f t="shared" si="163"/>
        <v>7.6547231270358314</v>
      </c>
      <c r="M450" s="172"/>
    </row>
    <row r="451" spans="1:13" ht="12.75" customHeight="1" x14ac:dyDescent="0.2">
      <c r="A451" s="102" t="s">
        <v>177</v>
      </c>
      <c r="B451" s="183" t="s">
        <v>171</v>
      </c>
      <c r="C451" s="183" t="s">
        <v>10</v>
      </c>
      <c r="D451" s="183" t="s">
        <v>105</v>
      </c>
      <c r="E451" s="100" t="s">
        <v>187</v>
      </c>
      <c r="F451" s="183" t="s">
        <v>175</v>
      </c>
      <c r="G451" s="183" t="s">
        <v>118</v>
      </c>
      <c r="H451" s="183" t="s">
        <v>155</v>
      </c>
      <c r="I451" s="232"/>
      <c r="J451" s="219">
        <f t="shared" si="162"/>
        <v>184.2</v>
      </c>
      <c r="K451" s="219">
        <f t="shared" si="161"/>
        <v>14.1</v>
      </c>
      <c r="L451" s="220">
        <f t="shared" si="163"/>
        <v>7.6547231270358314</v>
      </c>
      <c r="M451" s="172"/>
    </row>
    <row r="452" spans="1:13" ht="51" x14ac:dyDescent="0.2">
      <c r="A452" s="102" t="s">
        <v>103</v>
      </c>
      <c r="B452" s="183" t="s">
        <v>171</v>
      </c>
      <c r="C452" s="183" t="s">
        <v>10</v>
      </c>
      <c r="D452" s="183" t="s">
        <v>105</v>
      </c>
      <c r="E452" s="100" t="s">
        <v>187</v>
      </c>
      <c r="F452" s="183" t="s">
        <v>175</v>
      </c>
      <c r="G452" s="183" t="s">
        <v>118</v>
      </c>
      <c r="H452" s="183" t="s">
        <v>155</v>
      </c>
      <c r="I452" s="115">
        <v>900</v>
      </c>
      <c r="J452" s="219">
        <f>'Приложение 2'!J121</f>
        <v>184.2</v>
      </c>
      <c r="K452" s="219">
        <f>'Приложение 2'!K121</f>
        <v>14.1</v>
      </c>
      <c r="L452" s="220">
        <f t="shared" si="163"/>
        <v>7.6547231270358314</v>
      </c>
      <c r="M452" s="172"/>
    </row>
    <row r="453" spans="1:13" ht="38.25" x14ac:dyDescent="0.2">
      <c r="A453" s="102" t="s">
        <v>152</v>
      </c>
      <c r="B453" s="103" t="s">
        <v>148</v>
      </c>
      <c r="C453" s="103" t="s">
        <v>149</v>
      </c>
      <c r="D453" s="121"/>
      <c r="E453" s="121"/>
      <c r="F453" s="121"/>
      <c r="G453" s="121"/>
      <c r="H453" s="121"/>
      <c r="I453" s="121"/>
      <c r="J453" s="159">
        <f>J454</f>
        <v>50748.73</v>
      </c>
      <c r="K453" s="159">
        <f t="shared" ref="K453" si="164">K454</f>
        <v>8984.58</v>
      </c>
      <c r="L453" s="220">
        <f t="shared" si="158"/>
        <v>17.70404894861408</v>
      </c>
      <c r="M453" s="173"/>
    </row>
    <row r="454" spans="1:13" ht="51" x14ac:dyDescent="0.2">
      <c r="A454" s="102" t="s">
        <v>153</v>
      </c>
      <c r="B454" s="121">
        <v>89</v>
      </c>
      <c r="C454" s="121">
        <v>1</v>
      </c>
      <c r="D454" s="121"/>
      <c r="E454" s="121"/>
      <c r="F454" s="121"/>
      <c r="G454" s="121"/>
      <c r="H454" s="121"/>
      <c r="I454" s="121"/>
      <c r="J454" s="159">
        <f>J455+J466+J472+J478+J484+J495+J503+J535+J557+J563+J569+J592+J604+J519+J580+J598+J586+J551</f>
        <v>50748.73</v>
      </c>
      <c r="K454" s="159">
        <f>K455+K466+K472+K478+K484+K495+K503+K535+K557+K563+K569+K592+K604+K519+K580+K598+K586+K551</f>
        <v>8984.58</v>
      </c>
      <c r="L454" s="220">
        <f t="shared" si="158"/>
        <v>17.70404894861408</v>
      </c>
      <c r="M454" s="173"/>
    </row>
    <row r="455" spans="1:13" ht="50.25" customHeight="1" x14ac:dyDescent="0.2">
      <c r="A455" s="102" t="s">
        <v>411</v>
      </c>
      <c r="B455" s="183" t="s">
        <v>148</v>
      </c>
      <c r="C455" s="183" t="s">
        <v>8</v>
      </c>
      <c r="D455" s="183" t="s">
        <v>150</v>
      </c>
      <c r="E455" s="100" t="s">
        <v>157</v>
      </c>
      <c r="F455" s="183"/>
      <c r="G455" s="183"/>
      <c r="H455" s="183"/>
      <c r="I455" s="115"/>
      <c r="J455" s="219">
        <f>J461+J456</f>
        <v>60</v>
      </c>
      <c r="K455" s="219">
        <f>K461+K456</f>
        <v>0</v>
      </c>
      <c r="L455" s="220">
        <f t="shared" si="158"/>
        <v>0</v>
      </c>
    </row>
    <row r="456" spans="1:13" ht="25.5" hidden="1" customHeight="1" x14ac:dyDescent="0.2">
      <c r="A456" s="99" t="s">
        <v>182</v>
      </c>
      <c r="B456" s="183" t="s">
        <v>148</v>
      </c>
      <c r="C456" s="183" t="s">
        <v>8</v>
      </c>
      <c r="D456" s="183" t="s">
        <v>150</v>
      </c>
      <c r="E456" s="100" t="s">
        <v>157</v>
      </c>
      <c r="F456" s="183" t="s">
        <v>173</v>
      </c>
      <c r="G456" s="231"/>
      <c r="H456" s="231"/>
      <c r="I456" s="115"/>
      <c r="J456" s="219">
        <f>J457</f>
        <v>0</v>
      </c>
      <c r="K456" s="219">
        <f>K457</f>
        <v>0</v>
      </c>
      <c r="L456" s="220" t="e">
        <f t="shared" ref="L456:L459" si="165">K456/J456*100</f>
        <v>#DIV/0!</v>
      </c>
    </row>
    <row r="457" spans="1:13" ht="39.75" hidden="1" customHeight="1" x14ac:dyDescent="0.2">
      <c r="A457" s="99" t="s">
        <v>285</v>
      </c>
      <c r="B457" s="183" t="s">
        <v>148</v>
      </c>
      <c r="C457" s="183" t="s">
        <v>8</v>
      </c>
      <c r="D457" s="183" t="s">
        <v>150</v>
      </c>
      <c r="E457" s="100" t="s">
        <v>157</v>
      </c>
      <c r="F457" s="183" t="s">
        <v>281</v>
      </c>
      <c r="G457" s="231"/>
      <c r="H457" s="231"/>
      <c r="I457" s="115"/>
      <c r="J457" s="219">
        <f t="shared" ref="J457:J459" si="166">J458</f>
        <v>0</v>
      </c>
      <c r="K457" s="219">
        <f t="shared" ref="K457:K459" si="167">K458</f>
        <v>0</v>
      </c>
      <c r="L457" s="220" t="e">
        <f t="shared" si="165"/>
        <v>#DIV/0!</v>
      </c>
    </row>
    <row r="458" spans="1:13" ht="13.5" hidden="1" customHeight="1" x14ac:dyDescent="0.2">
      <c r="A458" s="102" t="s">
        <v>207</v>
      </c>
      <c r="B458" s="183" t="s">
        <v>148</v>
      </c>
      <c r="C458" s="183" t="s">
        <v>8</v>
      </c>
      <c r="D458" s="183" t="s">
        <v>150</v>
      </c>
      <c r="E458" s="100" t="s">
        <v>157</v>
      </c>
      <c r="F458" s="183" t="s">
        <v>281</v>
      </c>
      <c r="G458" s="183" t="s">
        <v>468</v>
      </c>
      <c r="H458" s="231"/>
      <c r="I458" s="115"/>
      <c r="J458" s="219">
        <f t="shared" si="166"/>
        <v>0</v>
      </c>
      <c r="K458" s="219">
        <f t="shared" si="167"/>
        <v>0</v>
      </c>
      <c r="L458" s="220" t="e">
        <f t="shared" si="165"/>
        <v>#DIV/0!</v>
      </c>
    </row>
    <row r="459" spans="1:13" ht="18.75" hidden="1" customHeight="1" x14ac:dyDescent="0.2">
      <c r="A459" s="102" t="s">
        <v>276</v>
      </c>
      <c r="B459" s="183" t="s">
        <v>148</v>
      </c>
      <c r="C459" s="183" t="s">
        <v>8</v>
      </c>
      <c r="D459" s="183" t="s">
        <v>150</v>
      </c>
      <c r="E459" s="100" t="s">
        <v>157</v>
      </c>
      <c r="F459" s="183" t="s">
        <v>281</v>
      </c>
      <c r="G459" s="183" t="s">
        <v>17</v>
      </c>
      <c r="H459" s="183" t="s">
        <v>166</v>
      </c>
      <c r="I459" s="115"/>
      <c r="J459" s="219">
        <f t="shared" si="166"/>
        <v>0</v>
      </c>
      <c r="K459" s="219">
        <f t="shared" si="167"/>
        <v>0</v>
      </c>
      <c r="L459" s="220" t="e">
        <f t="shared" si="165"/>
        <v>#DIV/0!</v>
      </c>
    </row>
    <row r="460" spans="1:13" ht="0.75" customHeight="1" x14ac:dyDescent="0.2">
      <c r="A460" s="102" t="s">
        <v>103</v>
      </c>
      <c r="B460" s="183" t="s">
        <v>148</v>
      </c>
      <c r="C460" s="183" t="s">
        <v>8</v>
      </c>
      <c r="D460" s="183" t="s">
        <v>150</v>
      </c>
      <c r="E460" s="100" t="s">
        <v>157</v>
      </c>
      <c r="F460" s="183" t="s">
        <v>281</v>
      </c>
      <c r="G460" s="183" t="s">
        <v>17</v>
      </c>
      <c r="H460" s="183" t="s">
        <v>166</v>
      </c>
      <c r="I460" s="115">
        <v>900</v>
      </c>
      <c r="J460" s="219">
        <f>'Приложение 2'!J207</f>
        <v>0</v>
      </c>
      <c r="K460" s="219">
        <f>'Приложение 2'!K207</f>
        <v>0</v>
      </c>
      <c r="L460" s="220" t="e">
        <f t="shared" ref="L460:L485" si="168">K460/J460*100</f>
        <v>#DIV/0!</v>
      </c>
    </row>
    <row r="461" spans="1:13" x14ac:dyDescent="0.2">
      <c r="A461" s="99" t="s">
        <v>132</v>
      </c>
      <c r="B461" s="183" t="s">
        <v>148</v>
      </c>
      <c r="C461" s="183" t="s">
        <v>8</v>
      </c>
      <c r="D461" s="183" t="s">
        <v>150</v>
      </c>
      <c r="E461" s="100" t="s">
        <v>157</v>
      </c>
      <c r="F461" s="183" t="s">
        <v>130</v>
      </c>
      <c r="G461" s="231"/>
      <c r="H461" s="231"/>
      <c r="I461" s="232"/>
      <c r="J461" s="219">
        <f t="shared" ref="J461:J464" si="169">J462</f>
        <v>60</v>
      </c>
      <c r="K461" s="219">
        <f t="shared" ref="K461:K464" si="170">K462</f>
        <v>0</v>
      </c>
      <c r="L461" s="220">
        <f t="shared" si="168"/>
        <v>0</v>
      </c>
      <c r="M461" s="172"/>
    </row>
    <row r="462" spans="1:13" x14ac:dyDescent="0.2">
      <c r="A462" s="99" t="s">
        <v>159</v>
      </c>
      <c r="B462" s="183" t="s">
        <v>148</v>
      </c>
      <c r="C462" s="183" t="s">
        <v>8</v>
      </c>
      <c r="D462" s="183" t="s">
        <v>150</v>
      </c>
      <c r="E462" s="100" t="s">
        <v>157</v>
      </c>
      <c r="F462" s="183" t="s">
        <v>158</v>
      </c>
      <c r="G462" s="231"/>
      <c r="H462" s="231"/>
      <c r="I462" s="232"/>
      <c r="J462" s="219">
        <f t="shared" si="169"/>
        <v>60</v>
      </c>
      <c r="K462" s="219">
        <f t="shared" si="170"/>
        <v>0</v>
      </c>
      <c r="L462" s="220">
        <f t="shared" si="168"/>
        <v>0</v>
      </c>
      <c r="M462" s="172"/>
    </row>
    <row r="463" spans="1:13" x14ac:dyDescent="0.2">
      <c r="A463" s="102" t="s">
        <v>104</v>
      </c>
      <c r="B463" s="183" t="s">
        <v>148</v>
      </c>
      <c r="C463" s="183" t="s">
        <v>8</v>
      </c>
      <c r="D463" s="183" t="s">
        <v>150</v>
      </c>
      <c r="E463" s="100" t="s">
        <v>157</v>
      </c>
      <c r="F463" s="183" t="s">
        <v>158</v>
      </c>
      <c r="G463" s="183" t="s">
        <v>105</v>
      </c>
      <c r="H463" s="231"/>
      <c r="I463" s="232"/>
      <c r="J463" s="219">
        <f t="shared" si="169"/>
        <v>60</v>
      </c>
      <c r="K463" s="219">
        <f t="shared" si="170"/>
        <v>0</v>
      </c>
      <c r="L463" s="220">
        <f t="shared" si="168"/>
        <v>0</v>
      </c>
      <c r="M463" s="172"/>
    </row>
    <row r="464" spans="1:13" x14ac:dyDescent="0.2">
      <c r="A464" s="102" t="s">
        <v>156</v>
      </c>
      <c r="B464" s="183" t="s">
        <v>148</v>
      </c>
      <c r="C464" s="183" t="s">
        <v>8</v>
      </c>
      <c r="D464" s="183" t="s">
        <v>150</v>
      </c>
      <c r="E464" s="100" t="s">
        <v>157</v>
      </c>
      <c r="F464" s="183" t="s">
        <v>158</v>
      </c>
      <c r="G464" s="183" t="s">
        <v>105</v>
      </c>
      <c r="H464" s="183" t="s">
        <v>18</v>
      </c>
      <c r="I464" s="232"/>
      <c r="J464" s="219">
        <f t="shared" si="169"/>
        <v>60</v>
      </c>
      <c r="K464" s="219">
        <f t="shared" si="170"/>
        <v>0</v>
      </c>
      <c r="L464" s="220">
        <f t="shared" si="168"/>
        <v>0</v>
      </c>
      <c r="M464" s="172"/>
    </row>
    <row r="465" spans="1:13" ht="51" x14ac:dyDescent="0.2">
      <c r="A465" s="102" t="s">
        <v>103</v>
      </c>
      <c r="B465" s="183" t="s">
        <v>148</v>
      </c>
      <c r="C465" s="183" t="s">
        <v>8</v>
      </c>
      <c r="D465" s="183" t="s">
        <v>150</v>
      </c>
      <c r="E465" s="100" t="s">
        <v>157</v>
      </c>
      <c r="F465" s="183" t="s">
        <v>158</v>
      </c>
      <c r="G465" s="183" t="s">
        <v>105</v>
      </c>
      <c r="H465" s="183" t="s">
        <v>18</v>
      </c>
      <c r="I465" s="115">
        <v>900</v>
      </c>
      <c r="J465" s="219">
        <f>'Приложение 2'!J84</f>
        <v>60</v>
      </c>
      <c r="K465" s="219">
        <f>'Приложение 2'!K84</f>
        <v>0</v>
      </c>
      <c r="L465" s="220">
        <f t="shared" si="168"/>
        <v>0</v>
      </c>
      <c r="M465" s="172"/>
    </row>
    <row r="466" spans="1:13" ht="51" x14ac:dyDescent="0.2">
      <c r="A466" s="102" t="s">
        <v>194</v>
      </c>
      <c r="B466" s="183" t="s">
        <v>148</v>
      </c>
      <c r="C466" s="183" t="s">
        <v>8</v>
      </c>
      <c r="D466" s="183" t="s">
        <v>150</v>
      </c>
      <c r="E466" s="100" t="s">
        <v>193</v>
      </c>
      <c r="F466" s="183"/>
      <c r="G466" s="183"/>
      <c r="H466" s="183"/>
      <c r="I466" s="115"/>
      <c r="J466" s="219">
        <f>J467</f>
        <v>31150</v>
      </c>
      <c r="K466" s="219">
        <f t="shared" ref="K466:K470" si="171">K467</f>
        <v>0</v>
      </c>
      <c r="L466" s="220">
        <f t="shared" si="168"/>
        <v>0</v>
      </c>
      <c r="M466" s="172"/>
    </row>
    <row r="467" spans="1:13" ht="38.25" x14ac:dyDescent="0.2">
      <c r="A467" s="99" t="s">
        <v>126</v>
      </c>
      <c r="B467" s="183" t="s">
        <v>148</v>
      </c>
      <c r="C467" s="183" t="s">
        <v>8</v>
      </c>
      <c r="D467" s="183" t="s">
        <v>150</v>
      </c>
      <c r="E467" s="100" t="s">
        <v>193</v>
      </c>
      <c r="F467" s="183" t="s">
        <v>124</v>
      </c>
      <c r="G467" s="231"/>
      <c r="H467" s="231"/>
      <c r="I467" s="232"/>
      <c r="J467" s="219">
        <f t="shared" ref="J467:J470" si="172">J468</f>
        <v>31150</v>
      </c>
      <c r="K467" s="219">
        <f t="shared" si="171"/>
        <v>0</v>
      </c>
      <c r="L467" s="220">
        <f t="shared" si="168"/>
        <v>0</v>
      </c>
      <c r="M467" s="172"/>
    </row>
    <row r="468" spans="1:13" ht="38.25" x14ac:dyDescent="0.2">
      <c r="A468" s="99" t="s">
        <v>127</v>
      </c>
      <c r="B468" s="183" t="s">
        <v>148</v>
      </c>
      <c r="C468" s="183" t="s">
        <v>8</v>
      </c>
      <c r="D468" s="183" t="s">
        <v>150</v>
      </c>
      <c r="E468" s="100" t="s">
        <v>193</v>
      </c>
      <c r="F468" s="183" t="s">
        <v>125</v>
      </c>
      <c r="G468" s="231"/>
      <c r="H468" s="231"/>
      <c r="I468" s="232"/>
      <c r="J468" s="219">
        <f t="shared" si="172"/>
        <v>31150</v>
      </c>
      <c r="K468" s="219">
        <f t="shared" si="171"/>
        <v>0</v>
      </c>
      <c r="L468" s="220">
        <f t="shared" si="168"/>
        <v>0</v>
      </c>
      <c r="M468" s="172"/>
    </row>
    <row r="469" spans="1:13" x14ac:dyDescent="0.2">
      <c r="A469" s="102" t="s">
        <v>176</v>
      </c>
      <c r="B469" s="183" t="s">
        <v>148</v>
      </c>
      <c r="C469" s="183" t="s">
        <v>8</v>
      </c>
      <c r="D469" s="183" t="s">
        <v>150</v>
      </c>
      <c r="E469" s="100" t="s">
        <v>193</v>
      </c>
      <c r="F469" s="183" t="s">
        <v>125</v>
      </c>
      <c r="G469" s="183" t="s">
        <v>118</v>
      </c>
      <c r="H469" s="231"/>
      <c r="I469" s="232"/>
      <c r="J469" s="219">
        <f t="shared" si="172"/>
        <v>31150</v>
      </c>
      <c r="K469" s="219">
        <f t="shared" si="171"/>
        <v>0</v>
      </c>
      <c r="L469" s="220">
        <f t="shared" si="168"/>
        <v>0</v>
      </c>
      <c r="M469" s="172"/>
    </row>
    <row r="470" spans="1:13" ht="25.5" x14ac:dyDescent="0.2">
      <c r="A470" s="102" t="s">
        <v>192</v>
      </c>
      <c r="B470" s="183" t="s">
        <v>148</v>
      </c>
      <c r="C470" s="183" t="s">
        <v>8</v>
      </c>
      <c r="D470" s="183" t="s">
        <v>150</v>
      </c>
      <c r="E470" s="100" t="s">
        <v>193</v>
      </c>
      <c r="F470" s="183" t="s">
        <v>125</v>
      </c>
      <c r="G470" s="183" t="s">
        <v>118</v>
      </c>
      <c r="H470" s="183" t="s">
        <v>191</v>
      </c>
      <c r="I470" s="232"/>
      <c r="J470" s="219">
        <f t="shared" si="172"/>
        <v>31150</v>
      </c>
      <c r="K470" s="219">
        <f t="shared" si="171"/>
        <v>0</v>
      </c>
      <c r="L470" s="220">
        <f t="shared" si="168"/>
        <v>0</v>
      </c>
      <c r="M470" s="172"/>
    </row>
    <row r="471" spans="1:13" ht="51" x14ac:dyDescent="0.2">
      <c r="A471" s="102" t="s">
        <v>103</v>
      </c>
      <c r="B471" s="183" t="s">
        <v>148</v>
      </c>
      <c r="C471" s="183" t="s">
        <v>8</v>
      </c>
      <c r="D471" s="183" t="s">
        <v>150</v>
      </c>
      <c r="E471" s="100" t="s">
        <v>193</v>
      </c>
      <c r="F471" s="183" t="s">
        <v>125</v>
      </c>
      <c r="G471" s="183" t="s">
        <v>118</v>
      </c>
      <c r="H471" s="183" t="s">
        <v>191</v>
      </c>
      <c r="I471" s="115">
        <v>900</v>
      </c>
      <c r="J471" s="219">
        <f>'Приложение 2'!J151</f>
        <v>31150</v>
      </c>
      <c r="K471" s="219">
        <f>'Приложение 2'!K151</f>
        <v>0</v>
      </c>
      <c r="L471" s="220">
        <f t="shared" si="168"/>
        <v>0</v>
      </c>
      <c r="M471" s="172"/>
    </row>
    <row r="472" spans="1:13" ht="25.5" x14ac:dyDescent="0.2">
      <c r="A472" s="102" t="s">
        <v>203</v>
      </c>
      <c r="B472" s="183" t="s">
        <v>148</v>
      </c>
      <c r="C472" s="183" t="s">
        <v>8</v>
      </c>
      <c r="D472" s="183" t="s">
        <v>150</v>
      </c>
      <c r="E472" s="100" t="s">
        <v>202</v>
      </c>
      <c r="F472" s="183"/>
      <c r="G472" s="183"/>
      <c r="H472" s="183"/>
      <c r="I472" s="115"/>
      <c r="J472" s="219">
        <f>J473</f>
        <v>52</v>
      </c>
      <c r="K472" s="219">
        <f t="shared" ref="K472:K476" si="173">K473</f>
        <v>5</v>
      </c>
      <c r="L472" s="220">
        <f t="shared" si="168"/>
        <v>9.6153846153846168</v>
      </c>
      <c r="M472" s="172"/>
    </row>
    <row r="473" spans="1:13" ht="38.25" x14ac:dyDescent="0.2">
      <c r="A473" s="99" t="s">
        <v>126</v>
      </c>
      <c r="B473" s="183" t="s">
        <v>148</v>
      </c>
      <c r="C473" s="183" t="s">
        <v>8</v>
      </c>
      <c r="D473" s="183" t="s">
        <v>150</v>
      </c>
      <c r="E473" s="100" t="s">
        <v>202</v>
      </c>
      <c r="F473" s="183" t="s">
        <v>124</v>
      </c>
      <c r="G473" s="231"/>
      <c r="H473" s="231"/>
      <c r="I473" s="232"/>
      <c r="J473" s="219">
        <f t="shared" ref="J473:J476" si="174">J474</f>
        <v>52</v>
      </c>
      <c r="K473" s="219">
        <f t="shared" si="173"/>
        <v>5</v>
      </c>
      <c r="L473" s="220">
        <f t="shared" si="168"/>
        <v>9.6153846153846168</v>
      </c>
      <c r="M473" s="172"/>
    </row>
    <row r="474" spans="1:13" ht="38.25" x14ac:dyDescent="0.2">
      <c r="A474" s="99" t="s">
        <v>127</v>
      </c>
      <c r="B474" s="183" t="s">
        <v>148</v>
      </c>
      <c r="C474" s="183" t="s">
        <v>8</v>
      </c>
      <c r="D474" s="183" t="s">
        <v>150</v>
      </c>
      <c r="E474" s="100" t="s">
        <v>202</v>
      </c>
      <c r="F474" s="183" t="s">
        <v>125</v>
      </c>
      <c r="G474" s="231"/>
      <c r="H474" s="231"/>
      <c r="I474" s="232"/>
      <c r="J474" s="219">
        <f t="shared" si="174"/>
        <v>52</v>
      </c>
      <c r="K474" s="219">
        <f t="shared" si="173"/>
        <v>5</v>
      </c>
      <c r="L474" s="220">
        <f t="shared" si="168"/>
        <v>9.6153846153846168</v>
      </c>
      <c r="M474" s="172"/>
    </row>
    <row r="475" spans="1:13" ht="13.5" customHeight="1" x14ac:dyDescent="0.2">
      <c r="A475" s="102" t="s">
        <v>204</v>
      </c>
      <c r="B475" s="183" t="s">
        <v>148</v>
      </c>
      <c r="C475" s="183" t="s">
        <v>8</v>
      </c>
      <c r="D475" s="183" t="s">
        <v>150</v>
      </c>
      <c r="E475" s="100" t="s">
        <v>202</v>
      </c>
      <c r="F475" s="183" t="s">
        <v>125</v>
      </c>
      <c r="G475" s="183" t="s">
        <v>201</v>
      </c>
      <c r="H475" s="231"/>
      <c r="I475" s="232"/>
      <c r="J475" s="219">
        <f t="shared" si="174"/>
        <v>52</v>
      </c>
      <c r="K475" s="219">
        <f t="shared" si="173"/>
        <v>5</v>
      </c>
      <c r="L475" s="220">
        <f t="shared" si="168"/>
        <v>9.6153846153846168</v>
      </c>
      <c r="M475" s="172"/>
    </row>
    <row r="476" spans="1:13" ht="13.5" customHeight="1" x14ac:dyDescent="0.2">
      <c r="A476" s="102" t="s">
        <v>205</v>
      </c>
      <c r="B476" s="183" t="s">
        <v>148</v>
      </c>
      <c r="C476" s="183" t="s">
        <v>8</v>
      </c>
      <c r="D476" s="183" t="s">
        <v>150</v>
      </c>
      <c r="E476" s="100" t="s">
        <v>202</v>
      </c>
      <c r="F476" s="183" t="s">
        <v>125</v>
      </c>
      <c r="G476" s="183" t="s">
        <v>201</v>
      </c>
      <c r="H476" s="183" t="s">
        <v>201</v>
      </c>
      <c r="I476" s="232"/>
      <c r="J476" s="219">
        <f t="shared" si="174"/>
        <v>52</v>
      </c>
      <c r="K476" s="219">
        <f t="shared" si="173"/>
        <v>5</v>
      </c>
      <c r="L476" s="220">
        <f t="shared" si="168"/>
        <v>9.6153846153846168</v>
      </c>
      <c r="M476" s="172"/>
    </row>
    <row r="477" spans="1:13" ht="51" x14ac:dyDescent="0.2">
      <c r="A477" s="102" t="s">
        <v>103</v>
      </c>
      <c r="B477" s="183" t="s">
        <v>148</v>
      </c>
      <c r="C477" s="183" t="s">
        <v>8</v>
      </c>
      <c r="D477" s="183" t="s">
        <v>150</v>
      </c>
      <c r="E477" s="100" t="s">
        <v>202</v>
      </c>
      <c r="F477" s="183" t="s">
        <v>125</v>
      </c>
      <c r="G477" s="183" t="s">
        <v>201</v>
      </c>
      <c r="H477" s="183" t="s">
        <v>201</v>
      </c>
      <c r="I477" s="115">
        <v>900</v>
      </c>
      <c r="J477" s="219">
        <f>'Приложение 2'!J187</f>
        <v>52</v>
      </c>
      <c r="K477" s="219">
        <f>'Приложение 2'!K187</f>
        <v>5</v>
      </c>
      <c r="L477" s="220">
        <f t="shared" si="168"/>
        <v>9.6153846153846168</v>
      </c>
      <c r="M477" s="172"/>
    </row>
    <row r="478" spans="1:13" ht="269.25" customHeight="1" x14ac:dyDescent="0.2">
      <c r="A478" s="102" t="s">
        <v>253</v>
      </c>
      <c r="B478" s="183" t="s">
        <v>148</v>
      </c>
      <c r="C478" s="183" t="s">
        <v>8</v>
      </c>
      <c r="D478" s="183" t="s">
        <v>150</v>
      </c>
      <c r="E478" s="100" t="s">
        <v>250</v>
      </c>
      <c r="F478" s="183"/>
      <c r="G478" s="183"/>
      <c r="H478" s="183"/>
      <c r="I478" s="115"/>
      <c r="J478" s="219">
        <f>J479</f>
        <v>6398.1</v>
      </c>
      <c r="K478" s="219">
        <f t="shared" ref="K478:K482" si="175">K479</f>
        <v>2502.1</v>
      </c>
      <c r="L478" s="220">
        <f t="shared" si="168"/>
        <v>39.106922367577873</v>
      </c>
      <c r="M478" s="172"/>
    </row>
    <row r="479" spans="1:13" x14ac:dyDescent="0.2">
      <c r="A479" s="99" t="s">
        <v>254</v>
      </c>
      <c r="B479" s="183" t="s">
        <v>148</v>
      </c>
      <c r="C479" s="183" t="s">
        <v>8</v>
      </c>
      <c r="D479" s="183" t="s">
        <v>150</v>
      </c>
      <c r="E479" s="100" t="s">
        <v>250</v>
      </c>
      <c r="F479" s="183" t="s">
        <v>251</v>
      </c>
      <c r="G479" s="231"/>
      <c r="H479" s="231"/>
      <c r="I479" s="232"/>
      <c r="J479" s="219">
        <f t="shared" ref="J479:J482" si="176">J480</f>
        <v>6398.1</v>
      </c>
      <c r="K479" s="219">
        <f t="shared" si="175"/>
        <v>2502.1</v>
      </c>
      <c r="L479" s="220">
        <f t="shared" si="168"/>
        <v>39.106922367577873</v>
      </c>
      <c r="M479" s="172"/>
    </row>
    <row r="480" spans="1:13" x14ac:dyDescent="0.2">
      <c r="A480" s="99" t="s">
        <v>84</v>
      </c>
      <c r="B480" s="183" t="s">
        <v>148</v>
      </c>
      <c r="C480" s="183" t="s">
        <v>8</v>
      </c>
      <c r="D480" s="183" t="s">
        <v>150</v>
      </c>
      <c r="E480" s="100" t="s">
        <v>250</v>
      </c>
      <c r="F480" s="183" t="s">
        <v>252</v>
      </c>
      <c r="G480" s="231"/>
      <c r="H480" s="231"/>
      <c r="I480" s="232"/>
      <c r="J480" s="219">
        <f t="shared" si="176"/>
        <v>6398.1</v>
      </c>
      <c r="K480" s="219">
        <f t="shared" si="175"/>
        <v>2502.1</v>
      </c>
      <c r="L480" s="220">
        <f t="shared" si="168"/>
        <v>39.106922367577873</v>
      </c>
      <c r="M480" s="172"/>
    </row>
    <row r="481" spans="1:13" x14ac:dyDescent="0.2">
      <c r="A481" s="102" t="s">
        <v>176</v>
      </c>
      <c r="B481" s="183" t="s">
        <v>148</v>
      </c>
      <c r="C481" s="183" t="s">
        <v>8</v>
      </c>
      <c r="D481" s="183" t="s">
        <v>150</v>
      </c>
      <c r="E481" s="100" t="s">
        <v>250</v>
      </c>
      <c r="F481" s="183" t="s">
        <v>252</v>
      </c>
      <c r="G481" s="183" t="s">
        <v>118</v>
      </c>
      <c r="H481" s="231"/>
      <c r="I481" s="232"/>
      <c r="J481" s="219">
        <f t="shared" si="176"/>
        <v>6398.1</v>
      </c>
      <c r="K481" s="219">
        <f t="shared" si="175"/>
        <v>2502.1</v>
      </c>
      <c r="L481" s="220">
        <f t="shared" si="168"/>
        <v>39.106922367577873</v>
      </c>
      <c r="M481" s="172"/>
    </row>
    <row r="482" spans="1:13" ht="25.5" x14ac:dyDescent="0.2">
      <c r="A482" s="102" t="s">
        <v>192</v>
      </c>
      <c r="B482" s="183" t="s">
        <v>148</v>
      </c>
      <c r="C482" s="183" t="s">
        <v>8</v>
      </c>
      <c r="D482" s="183" t="s">
        <v>150</v>
      </c>
      <c r="E482" s="100" t="s">
        <v>250</v>
      </c>
      <c r="F482" s="183" t="s">
        <v>252</v>
      </c>
      <c r="G482" s="183" t="s">
        <v>118</v>
      </c>
      <c r="H482" s="183" t="s">
        <v>191</v>
      </c>
      <c r="I482" s="232"/>
      <c r="J482" s="219">
        <f t="shared" si="176"/>
        <v>6398.1</v>
      </c>
      <c r="K482" s="219">
        <f t="shared" si="175"/>
        <v>2502.1</v>
      </c>
      <c r="L482" s="220">
        <f t="shared" si="168"/>
        <v>39.106922367577873</v>
      </c>
      <c r="M482" s="172"/>
    </row>
    <row r="483" spans="1:13" ht="48.75" customHeight="1" x14ac:dyDescent="0.2">
      <c r="A483" s="102" t="s">
        <v>230</v>
      </c>
      <c r="B483" s="183" t="s">
        <v>148</v>
      </c>
      <c r="C483" s="183" t="s">
        <v>8</v>
      </c>
      <c r="D483" s="183" t="s">
        <v>150</v>
      </c>
      <c r="E483" s="100" t="s">
        <v>250</v>
      </c>
      <c r="F483" s="183" t="s">
        <v>252</v>
      </c>
      <c r="G483" s="183" t="s">
        <v>118</v>
      </c>
      <c r="H483" s="183" t="s">
        <v>191</v>
      </c>
      <c r="I483" s="115">
        <v>901</v>
      </c>
      <c r="J483" s="219">
        <f>'Приложение 2'!J293</f>
        <v>6398.1</v>
      </c>
      <c r="K483" s="219">
        <f>'Приложение 2'!K293</f>
        <v>2502.1</v>
      </c>
      <c r="L483" s="220">
        <f t="shared" si="168"/>
        <v>39.106922367577873</v>
      </c>
      <c r="M483" s="172"/>
    </row>
    <row r="484" spans="1:13" ht="51" x14ac:dyDescent="0.2">
      <c r="A484" s="102" t="s">
        <v>170</v>
      </c>
      <c r="B484" s="183" t="s">
        <v>148</v>
      </c>
      <c r="C484" s="183" t="s">
        <v>8</v>
      </c>
      <c r="D484" s="183" t="s">
        <v>150</v>
      </c>
      <c r="E484" s="100" t="s">
        <v>169</v>
      </c>
      <c r="F484" s="183"/>
      <c r="G484" s="183"/>
      <c r="H484" s="183"/>
      <c r="I484" s="115"/>
      <c r="J484" s="219">
        <f>J485+J490</f>
        <v>373.29999999999995</v>
      </c>
      <c r="K484" s="219">
        <f t="shared" ref="K484" si="177">K485+K490</f>
        <v>104.80000000000001</v>
      </c>
      <c r="L484" s="220">
        <f t="shared" si="168"/>
        <v>28.073935172783294</v>
      </c>
      <c r="M484" s="172"/>
    </row>
    <row r="485" spans="1:13" ht="89.25" x14ac:dyDescent="0.2">
      <c r="A485" s="102" t="s">
        <v>115</v>
      </c>
      <c r="B485" s="183" t="s">
        <v>148</v>
      </c>
      <c r="C485" s="183" t="s">
        <v>8</v>
      </c>
      <c r="D485" s="183" t="s">
        <v>150</v>
      </c>
      <c r="E485" s="100" t="s">
        <v>169</v>
      </c>
      <c r="F485" s="183" t="s">
        <v>114</v>
      </c>
      <c r="G485" s="231"/>
      <c r="H485" s="231"/>
      <c r="I485" s="232"/>
      <c r="J485" s="219">
        <f t="shared" ref="J485:J493" si="178">J486</f>
        <v>273.39999999999998</v>
      </c>
      <c r="K485" s="219">
        <f t="shared" ref="K485:K488" si="179">K486</f>
        <v>62.2</v>
      </c>
      <c r="L485" s="220">
        <f t="shared" si="168"/>
        <v>22.750548646671547</v>
      </c>
      <c r="M485" s="172"/>
    </row>
    <row r="486" spans="1:13" ht="38.25" x14ac:dyDescent="0.2">
      <c r="A486" s="102" t="s">
        <v>117</v>
      </c>
      <c r="B486" s="183" t="s">
        <v>148</v>
      </c>
      <c r="C486" s="183" t="s">
        <v>8</v>
      </c>
      <c r="D486" s="183" t="s">
        <v>150</v>
      </c>
      <c r="E486" s="100" t="s">
        <v>169</v>
      </c>
      <c r="F486" s="183" t="s">
        <v>116</v>
      </c>
      <c r="G486" s="231"/>
      <c r="H486" s="231"/>
      <c r="I486" s="232"/>
      <c r="J486" s="219">
        <f t="shared" si="178"/>
        <v>273.39999999999998</v>
      </c>
      <c r="K486" s="219">
        <f t="shared" si="179"/>
        <v>62.2</v>
      </c>
      <c r="L486" s="220">
        <f t="shared" ref="L486:L517" si="180">K486/J486*100</f>
        <v>22.750548646671547</v>
      </c>
      <c r="M486" s="172"/>
    </row>
    <row r="487" spans="1:13" ht="25.5" x14ac:dyDescent="0.2">
      <c r="A487" s="102" t="s">
        <v>167</v>
      </c>
      <c r="B487" s="183" t="s">
        <v>148</v>
      </c>
      <c r="C487" s="183" t="s">
        <v>8</v>
      </c>
      <c r="D487" s="183" t="s">
        <v>150</v>
      </c>
      <c r="E487" s="100" t="s">
        <v>169</v>
      </c>
      <c r="F487" s="183" t="s">
        <v>116</v>
      </c>
      <c r="G487" s="183" t="s">
        <v>166</v>
      </c>
      <c r="H487" s="231"/>
      <c r="I487" s="232"/>
      <c r="J487" s="219">
        <f t="shared" si="178"/>
        <v>273.39999999999998</v>
      </c>
      <c r="K487" s="219">
        <f t="shared" si="179"/>
        <v>62.2</v>
      </c>
      <c r="L487" s="220">
        <f t="shared" si="180"/>
        <v>22.750548646671547</v>
      </c>
      <c r="M487" s="172"/>
    </row>
    <row r="488" spans="1:13" x14ac:dyDescent="0.2">
      <c r="A488" s="102" t="s">
        <v>168</v>
      </c>
      <c r="B488" s="183" t="s">
        <v>148</v>
      </c>
      <c r="C488" s="183" t="s">
        <v>8</v>
      </c>
      <c r="D488" s="183" t="s">
        <v>150</v>
      </c>
      <c r="E488" s="100" t="s">
        <v>169</v>
      </c>
      <c r="F488" s="183" t="s">
        <v>116</v>
      </c>
      <c r="G488" s="183" t="s">
        <v>166</v>
      </c>
      <c r="H488" s="183" t="s">
        <v>118</v>
      </c>
      <c r="I488" s="232"/>
      <c r="J488" s="219">
        <f t="shared" si="178"/>
        <v>273.39999999999998</v>
      </c>
      <c r="K488" s="219">
        <f t="shared" si="179"/>
        <v>62.2</v>
      </c>
      <c r="L488" s="220">
        <f t="shared" si="180"/>
        <v>22.750548646671547</v>
      </c>
      <c r="M488" s="172"/>
    </row>
    <row r="489" spans="1:13" ht="51" x14ac:dyDescent="0.2">
      <c r="A489" s="102" t="s">
        <v>103</v>
      </c>
      <c r="B489" s="183" t="s">
        <v>148</v>
      </c>
      <c r="C489" s="183" t="s">
        <v>8</v>
      </c>
      <c r="D489" s="183" t="s">
        <v>150</v>
      </c>
      <c r="E489" s="100" t="s">
        <v>169</v>
      </c>
      <c r="F489" s="183" t="s">
        <v>116</v>
      </c>
      <c r="G489" s="183" t="s">
        <v>166</v>
      </c>
      <c r="H489" s="183" t="s">
        <v>118</v>
      </c>
      <c r="I489" s="115">
        <v>900</v>
      </c>
      <c r="J489" s="219">
        <f>'Приложение 2'!J101</f>
        <v>273.39999999999998</v>
      </c>
      <c r="K489" s="219">
        <f>'Приложение 2'!K101</f>
        <v>62.2</v>
      </c>
      <c r="L489" s="220">
        <f t="shared" si="180"/>
        <v>22.750548646671547</v>
      </c>
      <c r="M489" s="172"/>
    </row>
    <row r="490" spans="1:13" ht="38.25" x14ac:dyDescent="0.2">
      <c r="A490" s="99" t="s">
        <v>126</v>
      </c>
      <c r="B490" s="183" t="s">
        <v>148</v>
      </c>
      <c r="C490" s="183" t="s">
        <v>8</v>
      </c>
      <c r="D490" s="183" t="s">
        <v>150</v>
      </c>
      <c r="E490" s="100" t="s">
        <v>169</v>
      </c>
      <c r="F490" s="183" t="s">
        <v>124</v>
      </c>
      <c r="G490" s="231"/>
      <c r="H490" s="231"/>
      <c r="I490" s="232"/>
      <c r="J490" s="219">
        <f t="shared" si="178"/>
        <v>99.9</v>
      </c>
      <c r="K490" s="219">
        <f t="shared" ref="K490:K493" si="181">K491</f>
        <v>42.6</v>
      </c>
      <c r="L490" s="220">
        <f t="shared" si="180"/>
        <v>42.642642642642642</v>
      </c>
      <c r="M490" s="172"/>
    </row>
    <row r="491" spans="1:13" ht="38.25" x14ac:dyDescent="0.2">
      <c r="A491" s="99" t="s">
        <v>127</v>
      </c>
      <c r="B491" s="183" t="s">
        <v>148</v>
      </c>
      <c r="C491" s="183" t="s">
        <v>8</v>
      </c>
      <c r="D491" s="183" t="s">
        <v>150</v>
      </c>
      <c r="E491" s="100" t="s">
        <v>169</v>
      </c>
      <c r="F491" s="183" t="s">
        <v>125</v>
      </c>
      <c r="G491" s="231"/>
      <c r="H491" s="231"/>
      <c r="I491" s="232"/>
      <c r="J491" s="219">
        <f t="shared" si="178"/>
        <v>99.9</v>
      </c>
      <c r="K491" s="219">
        <f t="shared" si="181"/>
        <v>42.6</v>
      </c>
      <c r="L491" s="220">
        <f t="shared" si="180"/>
        <v>42.642642642642642</v>
      </c>
      <c r="M491" s="172"/>
    </row>
    <row r="492" spans="1:13" ht="25.5" x14ac:dyDescent="0.2">
      <c r="A492" s="102" t="s">
        <v>167</v>
      </c>
      <c r="B492" s="183" t="s">
        <v>148</v>
      </c>
      <c r="C492" s="183" t="s">
        <v>8</v>
      </c>
      <c r="D492" s="183" t="s">
        <v>150</v>
      </c>
      <c r="E492" s="100" t="s">
        <v>169</v>
      </c>
      <c r="F492" s="183" t="s">
        <v>125</v>
      </c>
      <c r="G492" s="183" t="s">
        <v>166</v>
      </c>
      <c r="H492" s="231"/>
      <c r="I492" s="232"/>
      <c r="J492" s="219">
        <f t="shared" si="178"/>
        <v>99.9</v>
      </c>
      <c r="K492" s="219">
        <f t="shared" si="181"/>
        <v>42.6</v>
      </c>
      <c r="L492" s="220">
        <f t="shared" si="180"/>
        <v>42.642642642642642</v>
      </c>
      <c r="M492" s="172"/>
    </row>
    <row r="493" spans="1:13" x14ac:dyDescent="0.2">
      <c r="A493" s="102" t="s">
        <v>168</v>
      </c>
      <c r="B493" s="183" t="s">
        <v>148</v>
      </c>
      <c r="C493" s="183" t="s">
        <v>8</v>
      </c>
      <c r="D493" s="183" t="s">
        <v>150</v>
      </c>
      <c r="E493" s="100" t="s">
        <v>169</v>
      </c>
      <c r="F493" s="183" t="s">
        <v>125</v>
      </c>
      <c r="G493" s="183" t="s">
        <v>166</v>
      </c>
      <c r="H493" s="183" t="s">
        <v>118</v>
      </c>
      <c r="I493" s="232"/>
      <c r="J493" s="219">
        <f t="shared" si="178"/>
        <v>99.9</v>
      </c>
      <c r="K493" s="219">
        <f t="shared" si="181"/>
        <v>42.6</v>
      </c>
      <c r="L493" s="220">
        <f t="shared" si="180"/>
        <v>42.642642642642642</v>
      </c>
      <c r="M493" s="172"/>
    </row>
    <row r="494" spans="1:13" ht="49.5" customHeight="1" x14ac:dyDescent="0.2">
      <c r="A494" s="102" t="s">
        <v>103</v>
      </c>
      <c r="B494" s="183" t="s">
        <v>148</v>
      </c>
      <c r="C494" s="183" t="s">
        <v>8</v>
      </c>
      <c r="D494" s="183" t="s">
        <v>150</v>
      </c>
      <c r="E494" s="100" t="s">
        <v>169</v>
      </c>
      <c r="F494" s="183" t="s">
        <v>125</v>
      </c>
      <c r="G494" s="183" t="s">
        <v>166</v>
      </c>
      <c r="H494" s="183" t="s">
        <v>118</v>
      </c>
      <c r="I494" s="115">
        <v>900</v>
      </c>
      <c r="J494" s="219">
        <f>'Приложение 2'!J106</f>
        <v>99.9</v>
      </c>
      <c r="K494" s="219">
        <f>'Приложение 2'!K106</f>
        <v>42.6</v>
      </c>
      <c r="L494" s="220">
        <f t="shared" si="180"/>
        <v>42.642642642642642</v>
      </c>
      <c r="M494" s="172"/>
    </row>
    <row r="495" spans="1:13" ht="25.5" hidden="1" x14ac:dyDescent="0.2">
      <c r="A495" s="105" t="s">
        <v>245</v>
      </c>
      <c r="B495" s="183" t="s">
        <v>148</v>
      </c>
      <c r="C495" s="183" t="s">
        <v>8</v>
      </c>
      <c r="D495" s="183" t="s">
        <v>150</v>
      </c>
      <c r="E495" s="100" t="s">
        <v>241</v>
      </c>
      <c r="F495" s="183"/>
      <c r="G495" s="183"/>
      <c r="H495" s="183"/>
      <c r="I495" s="115"/>
      <c r="J495" s="219">
        <f>J496</f>
        <v>0</v>
      </c>
      <c r="K495" s="219">
        <f t="shared" ref="K495:K501" si="182">K496</f>
        <v>0</v>
      </c>
      <c r="L495" s="220" t="e">
        <f t="shared" si="180"/>
        <v>#DIV/0!</v>
      </c>
      <c r="M495" s="172"/>
    </row>
    <row r="496" spans="1:13" ht="51" hidden="1" x14ac:dyDescent="0.2">
      <c r="A496" s="99" t="s">
        <v>222</v>
      </c>
      <c r="B496" s="183" t="s">
        <v>148</v>
      </c>
      <c r="C496" s="183" t="s">
        <v>8</v>
      </c>
      <c r="D496" s="183" t="s">
        <v>150</v>
      </c>
      <c r="E496" s="100" t="s">
        <v>241</v>
      </c>
      <c r="F496" s="183" t="s">
        <v>219</v>
      </c>
      <c r="G496" s="231"/>
      <c r="H496" s="231"/>
      <c r="I496" s="232"/>
      <c r="J496" s="219">
        <f t="shared" ref="J496:J499" si="183">J497</f>
        <v>0</v>
      </c>
      <c r="K496" s="219">
        <f t="shared" si="182"/>
        <v>0</v>
      </c>
      <c r="L496" s="220" t="e">
        <f t="shared" si="180"/>
        <v>#DIV/0!</v>
      </c>
      <c r="M496" s="172"/>
    </row>
    <row r="497" spans="1:13" ht="0.75" hidden="1" customHeight="1" x14ac:dyDescent="0.2">
      <c r="A497" s="99" t="s">
        <v>246</v>
      </c>
      <c r="B497" s="183" t="s">
        <v>148</v>
      </c>
      <c r="C497" s="183" t="s">
        <v>8</v>
      </c>
      <c r="D497" s="183" t="s">
        <v>150</v>
      </c>
      <c r="E497" s="100" t="s">
        <v>241</v>
      </c>
      <c r="F497" s="183" t="s">
        <v>242</v>
      </c>
      <c r="G497" s="231"/>
      <c r="H497" s="231"/>
      <c r="I497" s="232"/>
      <c r="J497" s="219">
        <f t="shared" si="183"/>
        <v>0</v>
      </c>
      <c r="K497" s="219">
        <f t="shared" si="182"/>
        <v>0</v>
      </c>
      <c r="L497" s="220" t="e">
        <f t="shared" si="180"/>
        <v>#DIV/0!</v>
      </c>
      <c r="M497" s="172"/>
    </row>
    <row r="498" spans="1:13" hidden="1" x14ac:dyDescent="0.2">
      <c r="A498" s="102" t="s">
        <v>204</v>
      </c>
      <c r="B498" s="183" t="s">
        <v>148</v>
      </c>
      <c r="C498" s="183" t="s">
        <v>8</v>
      </c>
      <c r="D498" s="183" t="s">
        <v>150</v>
      </c>
      <c r="E498" s="100" t="s">
        <v>241</v>
      </c>
      <c r="F498" s="183" t="s">
        <v>242</v>
      </c>
      <c r="G498" s="183" t="s">
        <v>201</v>
      </c>
      <c r="H498" s="231"/>
      <c r="I498" s="232"/>
      <c r="J498" s="219">
        <f>J499+J501</f>
        <v>0</v>
      </c>
      <c r="K498" s="219">
        <f t="shared" ref="K498" si="184">K499+K501</f>
        <v>0</v>
      </c>
      <c r="L498" s="220" t="e">
        <f t="shared" si="180"/>
        <v>#DIV/0!</v>
      </c>
      <c r="M498" s="172"/>
    </row>
    <row r="499" spans="1:13" ht="0.75" hidden="1" customHeight="1" x14ac:dyDescent="0.2">
      <c r="A499" s="102" t="s">
        <v>265</v>
      </c>
      <c r="B499" s="183" t="s">
        <v>148</v>
      </c>
      <c r="C499" s="183" t="s">
        <v>8</v>
      </c>
      <c r="D499" s="183" t="s">
        <v>150</v>
      </c>
      <c r="E499" s="100" t="s">
        <v>241</v>
      </c>
      <c r="F499" s="183" t="s">
        <v>242</v>
      </c>
      <c r="G499" s="183" t="s">
        <v>201</v>
      </c>
      <c r="H499" s="183" t="s">
        <v>166</v>
      </c>
      <c r="I499" s="232"/>
      <c r="J499" s="219">
        <f t="shared" si="183"/>
        <v>0</v>
      </c>
      <c r="K499" s="219">
        <f t="shared" si="182"/>
        <v>0</v>
      </c>
      <c r="L499" s="220" t="e">
        <f t="shared" si="180"/>
        <v>#DIV/0!</v>
      </c>
      <c r="M499" s="172"/>
    </row>
    <row r="500" spans="1:13" ht="48.75" hidden="1" customHeight="1" x14ac:dyDescent="0.2">
      <c r="A500" s="102" t="s">
        <v>230</v>
      </c>
      <c r="B500" s="183" t="s">
        <v>148</v>
      </c>
      <c r="C500" s="183" t="s">
        <v>8</v>
      </c>
      <c r="D500" s="183" t="s">
        <v>150</v>
      </c>
      <c r="E500" s="100" t="s">
        <v>241</v>
      </c>
      <c r="F500" s="183" t="s">
        <v>242</v>
      </c>
      <c r="G500" s="183" t="s">
        <v>201</v>
      </c>
      <c r="H500" s="183" t="s">
        <v>166</v>
      </c>
      <c r="I500" s="115">
        <v>901</v>
      </c>
      <c r="J500" s="219">
        <f>'Приложение 2'!J343</f>
        <v>0</v>
      </c>
      <c r="K500" s="219">
        <f>'Приложение 2'!K343</f>
        <v>0</v>
      </c>
      <c r="L500" s="220" t="e">
        <f t="shared" si="180"/>
        <v>#DIV/0!</v>
      </c>
      <c r="M500" s="172"/>
    </row>
    <row r="501" spans="1:13" ht="25.5" hidden="1" x14ac:dyDescent="0.2">
      <c r="A501" s="102" t="s">
        <v>269</v>
      </c>
      <c r="B501" s="183" t="s">
        <v>148</v>
      </c>
      <c r="C501" s="183" t="s">
        <v>8</v>
      </c>
      <c r="D501" s="183" t="s">
        <v>150</v>
      </c>
      <c r="E501" s="100" t="s">
        <v>241</v>
      </c>
      <c r="F501" s="183" t="s">
        <v>242</v>
      </c>
      <c r="G501" s="183" t="s">
        <v>201</v>
      </c>
      <c r="H501" s="183" t="s">
        <v>191</v>
      </c>
      <c r="I501" s="232"/>
      <c r="J501" s="219">
        <f t="shared" ref="J501" si="185">J502</f>
        <v>0</v>
      </c>
      <c r="K501" s="219">
        <f t="shared" si="182"/>
        <v>0</v>
      </c>
      <c r="L501" s="220" t="e">
        <f t="shared" si="180"/>
        <v>#DIV/0!</v>
      </c>
      <c r="M501" s="172"/>
    </row>
    <row r="502" spans="1:13" ht="54.75" hidden="1" customHeight="1" x14ac:dyDescent="0.2">
      <c r="A502" s="102" t="s">
        <v>230</v>
      </c>
      <c r="B502" s="183" t="s">
        <v>148</v>
      </c>
      <c r="C502" s="183" t="s">
        <v>8</v>
      </c>
      <c r="D502" s="183" t="s">
        <v>150</v>
      </c>
      <c r="E502" s="100" t="s">
        <v>241</v>
      </c>
      <c r="F502" s="183" t="s">
        <v>242</v>
      </c>
      <c r="G502" s="183" t="s">
        <v>201</v>
      </c>
      <c r="H502" s="183" t="s">
        <v>191</v>
      </c>
      <c r="I502" s="115">
        <v>901</v>
      </c>
      <c r="J502" s="219">
        <f>'Приложение 2'!J349</f>
        <v>0</v>
      </c>
      <c r="K502" s="219">
        <f>'Приложение 2'!K349</f>
        <v>0</v>
      </c>
      <c r="L502" s="220" t="e">
        <f t="shared" si="180"/>
        <v>#DIV/0!</v>
      </c>
      <c r="M502" s="172"/>
    </row>
    <row r="503" spans="1:13" x14ac:dyDescent="0.2">
      <c r="A503" s="102" t="s">
        <v>163</v>
      </c>
      <c r="B503" s="183" t="s">
        <v>148</v>
      </c>
      <c r="C503" s="183" t="s">
        <v>8</v>
      </c>
      <c r="D503" s="183" t="s">
        <v>150</v>
      </c>
      <c r="E503" s="100" t="s">
        <v>161</v>
      </c>
      <c r="F503" s="183"/>
      <c r="G503" s="183"/>
      <c r="H503" s="183"/>
      <c r="I503" s="115"/>
      <c r="J503" s="219">
        <f>J504+J509+J514</f>
        <v>365.53</v>
      </c>
      <c r="K503" s="219">
        <f>K504+K509+K514</f>
        <v>93.179999999999993</v>
      </c>
      <c r="L503" s="220">
        <f t="shared" si="180"/>
        <v>25.491751703006592</v>
      </c>
      <c r="M503" s="172"/>
    </row>
    <row r="504" spans="1:13" ht="89.25" x14ac:dyDescent="0.2">
      <c r="A504" s="102" t="s">
        <v>115</v>
      </c>
      <c r="B504" s="183" t="s">
        <v>148</v>
      </c>
      <c r="C504" s="183" t="s">
        <v>8</v>
      </c>
      <c r="D504" s="183" t="s">
        <v>150</v>
      </c>
      <c r="E504" s="100" t="s">
        <v>161</v>
      </c>
      <c r="F504" s="183" t="s">
        <v>114</v>
      </c>
      <c r="G504" s="231"/>
      <c r="H504" s="231"/>
      <c r="I504" s="232"/>
      <c r="J504" s="219">
        <f t="shared" ref="J504:J517" si="186">J505</f>
        <v>341.9</v>
      </c>
      <c r="K504" s="219">
        <f t="shared" ref="K504:K507" si="187">K505</f>
        <v>81.05</v>
      </c>
      <c r="L504" s="220">
        <f t="shared" si="180"/>
        <v>23.705761918689678</v>
      </c>
      <c r="M504" s="172"/>
    </row>
    <row r="505" spans="1:13" ht="25.5" x14ac:dyDescent="0.2">
      <c r="A505" s="99" t="s">
        <v>165</v>
      </c>
      <c r="B505" s="183" t="s">
        <v>148</v>
      </c>
      <c r="C505" s="183" t="s">
        <v>8</v>
      </c>
      <c r="D505" s="183" t="s">
        <v>150</v>
      </c>
      <c r="E505" s="100" t="s">
        <v>161</v>
      </c>
      <c r="F505" s="183" t="s">
        <v>162</v>
      </c>
      <c r="G505" s="231"/>
      <c r="H505" s="231"/>
      <c r="I505" s="232"/>
      <c r="J505" s="219">
        <f t="shared" si="186"/>
        <v>341.9</v>
      </c>
      <c r="K505" s="219">
        <f t="shared" si="187"/>
        <v>81.05</v>
      </c>
      <c r="L505" s="220">
        <f t="shared" si="180"/>
        <v>23.705761918689678</v>
      </c>
      <c r="M505" s="172"/>
    </row>
    <row r="506" spans="1:13" x14ac:dyDescent="0.2">
      <c r="A506" s="102" t="s">
        <v>104</v>
      </c>
      <c r="B506" s="183" t="s">
        <v>148</v>
      </c>
      <c r="C506" s="183" t="s">
        <v>8</v>
      </c>
      <c r="D506" s="183" t="s">
        <v>150</v>
      </c>
      <c r="E506" s="100" t="s">
        <v>161</v>
      </c>
      <c r="F506" s="183" t="s">
        <v>162</v>
      </c>
      <c r="G506" s="183" t="s">
        <v>105</v>
      </c>
      <c r="H506" s="231"/>
      <c r="I506" s="232"/>
      <c r="J506" s="219">
        <f t="shared" si="186"/>
        <v>341.9</v>
      </c>
      <c r="K506" s="219">
        <f t="shared" si="187"/>
        <v>81.05</v>
      </c>
      <c r="L506" s="220">
        <f t="shared" si="180"/>
        <v>23.705761918689678</v>
      </c>
      <c r="M506" s="172"/>
    </row>
    <row r="507" spans="1:13" ht="25.5" x14ac:dyDescent="0.2">
      <c r="A507" s="102" t="s">
        <v>164</v>
      </c>
      <c r="B507" s="183" t="s">
        <v>148</v>
      </c>
      <c r="C507" s="183" t="s">
        <v>8</v>
      </c>
      <c r="D507" s="183" t="s">
        <v>150</v>
      </c>
      <c r="E507" s="100" t="s">
        <v>161</v>
      </c>
      <c r="F507" s="183" t="s">
        <v>162</v>
      </c>
      <c r="G507" s="183" t="s">
        <v>105</v>
      </c>
      <c r="H507" s="183" t="s">
        <v>160</v>
      </c>
      <c r="I507" s="232"/>
      <c r="J507" s="219">
        <f t="shared" si="186"/>
        <v>341.9</v>
      </c>
      <c r="K507" s="219">
        <f t="shared" si="187"/>
        <v>81.05</v>
      </c>
      <c r="L507" s="220">
        <f t="shared" si="180"/>
        <v>23.705761918689678</v>
      </c>
      <c r="M507" s="172"/>
    </row>
    <row r="508" spans="1:13" ht="50.25" customHeight="1" x14ac:dyDescent="0.2">
      <c r="A508" s="102" t="s">
        <v>103</v>
      </c>
      <c r="B508" s="183" t="s">
        <v>148</v>
      </c>
      <c r="C508" s="183" t="s">
        <v>8</v>
      </c>
      <c r="D508" s="183" t="s">
        <v>150</v>
      </c>
      <c r="E508" s="100" t="s">
        <v>161</v>
      </c>
      <c r="F508" s="183" t="s">
        <v>162</v>
      </c>
      <c r="G508" s="183" t="s">
        <v>105</v>
      </c>
      <c r="H508" s="183" t="s">
        <v>160</v>
      </c>
      <c r="I508" s="115">
        <v>900</v>
      </c>
      <c r="J508" s="219">
        <f>'Приложение 2'!J90</f>
        <v>341.9</v>
      </c>
      <c r="K508" s="219">
        <f>'Приложение 2'!K90</f>
        <v>81.05</v>
      </c>
      <c r="L508" s="220">
        <f t="shared" si="180"/>
        <v>23.705761918689678</v>
      </c>
      <c r="M508" s="172"/>
    </row>
    <row r="509" spans="1:13" ht="43.5" customHeight="1" x14ac:dyDescent="0.2">
      <c r="A509" s="99" t="s">
        <v>126</v>
      </c>
      <c r="B509" s="183" t="s">
        <v>148</v>
      </c>
      <c r="C509" s="183" t="s">
        <v>8</v>
      </c>
      <c r="D509" s="183" t="s">
        <v>150</v>
      </c>
      <c r="E509" s="100" t="s">
        <v>161</v>
      </c>
      <c r="F509" s="183" t="s">
        <v>124</v>
      </c>
      <c r="G509" s="231"/>
      <c r="H509" s="231"/>
      <c r="I509" s="232"/>
      <c r="J509" s="219">
        <f t="shared" si="186"/>
        <v>11.5</v>
      </c>
      <c r="K509" s="219">
        <f t="shared" ref="K509:K517" si="188">K510</f>
        <v>0</v>
      </c>
      <c r="L509" s="220">
        <f t="shared" si="180"/>
        <v>0</v>
      </c>
      <c r="M509" s="172"/>
    </row>
    <row r="510" spans="1:13" ht="38.25" x14ac:dyDescent="0.2">
      <c r="A510" s="99" t="s">
        <v>127</v>
      </c>
      <c r="B510" s="183" t="s">
        <v>148</v>
      </c>
      <c r="C510" s="183" t="s">
        <v>8</v>
      </c>
      <c r="D510" s="183" t="s">
        <v>150</v>
      </c>
      <c r="E510" s="100" t="s">
        <v>161</v>
      </c>
      <c r="F510" s="183" t="s">
        <v>125</v>
      </c>
      <c r="G510" s="231"/>
      <c r="H510" s="231"/>
      <c r="I510" s="232"/>
      <c r="J510" s="219">
        <f t="shared" si="186"/>
        <v>11.5</v>
      </c>
      <c r="K510" s="219">
        <f t="shared" si="188"/>
        <v>0</v>
      </c>
      <c r="L510" s="220">
        <f t="shared" si="180"/>
        <v>0</v>
      </c>
      <c r="M510" s="172"/>
    </row>
    <row r="511" spans="1:13" x14ac:dyDescent="0.2">
      <c r="A511" s="102" t="s">
        <v>104</v>
      </c>
      <c r="B511" s="183" t="s">
        <v>148</v>
      </c>
      <c r="C511" s="183" t="s">
        <v>8</v>
      </c>
      <c r="D511" s="183" t="s">
        <v>150</v>
      </c>
      <c r="E511" s="100" t="s">
        <v>161</v>
      </c>
      <c r="F511" s="183" t="s">
        <v>125</v>
      </c>
      <c r="G511" s="183" t="s">
        <v>105</v>
      </c>
      <c r="H511" s="231"/>
      <c r="I511" s="232"/>
      <c r="J511" s="219">
        <f t="shared" si="186"/>
        <v>11.5</v>
      </c>
      <c r="K511" s="219">
        <f t="shared" si="188"/>
        <v>0</v>
      </c>
      <c r="L511" s="220">
        <f t="shared" si="180"/>
        <v>0</v>
      </c>
      <c r="M511" s="172"/>
    </row>
    <row r="512" spans="1:13" ht="25.5" x14ac:dyDescent="0.2">
      <c r="A512" s="102" t="s">
        <v>164</v>
      </c>
      <c r="B512" s="183" t="s">
        <v>148</v>
      </c>
      <c r="C512" s="183" t="s">
        <v>8</v>
      </c>
      <c r="D512" s="183" t="s">
        <v>150</v>
      </c>
      <c r="E512" s="100" t="s">
        <v>161</v>
      </c>
      <c r="F512" s="183" t="s">
        <v>125</v>
      </c>
      <c r="G512" s="183" t="s">
        <v>105</v>
      </c>
      <c r="H512" s="183" t="s">
        <v>160</v>
      </c>
      <c r="I512" s="232"/>
      <c r="J512" s="219">
        <f t="shared" si="186"/>
        <v>11.5</v>
      </c>
      <c r="K512" s="219">
        <f t="shared" si="188"/>
        <v>0</v>
      </c>
      <c r="L512" s="220">
        <f t="shared" si="180"/>
        <v>0</v>
      </c>
      <c r="M512" s="172"/>
    </row>
    <row r="513" spans="1:13" ht="51" x14ac:dyDescent="0.2">
      <c r="A513" s="102" t="s">
        <v>103</v>
      </c>
      <c r="B513" s="183" t="s">
        <v>148</v>
      </c>
      <c r="C513" s="183" t="s">
        <v>8</v>
      </c>
      <c r="D513" s="183" t="s">
        <v>150</v>
      </c>
      <c r="E513" s="100" t="s">
        <v>161</v>
      </c>
      <c r="F513" s="183" t="s">
        <v>125</v>
      </c>
      <c r="G513" s="183" t="s">
        <v>105</v>
      </c>
      <c r="H513" s="183" t="s">
        <v>160</v>
      </c>
      <c r="I513" s="115">
        <v>900</v>
      </c>
      <c r="J513" s="219">
        <f>'Приложение 2'!J92</f>
        <v>11.5</v>
      </c>
      <c r="K513" s="219">
        <f>'Приложение 2'!K92</f>
        <v>0</v>
      </c>
      <c r="L513" s="220">
        <f t="shared" si="180"/>
        <v>0</v>
      </c>
      <c r="M513" s="172"/>
    </row>
    <row r="514" spans="1:13" hidden="1" x14ac:dyDescent="0.2">
      <c r="A514" s="99" t="s">
        <v>132</v>
      </c>
      <c r="B514" s="183" t="s">
        <v>148</v>
      </c>
      <c r="C514" s="183" t="s">
        <v>8</v>
      </c>
      <c r="D514" s="183" t="s">
        <v>150</v>
      </c>
      <c r="E514" s="100" t="s">
        <v>161</v>
      </c>
      <c r="F514" s="183" t="s">
        <v>130</v>
      </c>
      <c r="G514" s="231"/>
      <c r="H514" s="231"/>
      <c r="I514" s="232"/>
      <c r="J514" s="219">
        <f t="shared" si="186"/>
        <v>12.13</v>
      </c>
      <c r="K514" s="219">
        <f t="shared" si="188"/>
        <v>12.13</v>
      </c>
      <c r="L514" s="220">
        <f t="shared" si="180"/>
        <v>100</v>
      </c>
      <c r="M514" s="172"/>
    </row>
    <row r="515" spans="1:13" ht="25.5" hidden="1" x14ac:dyDescent="0.2">
      <c r="A515" s="99" t="s">
        <v>133</v>
      </c>
      <c r="B515" s="183" t="s">
        <v>148</v>
      </c>
      <c r="C515" s="183" t="s">
        <v>8</v>
      </c>
      <c r="D515" s="183" t="s">
        <v>150</v>
      </c>
      <c r="E515" s="100" t="s">
        <v>161</v>
      </c>
      <c r="F515" s="183" t="s">
        <v>131</v>
      </c>
      <c r="G515" s="231"/>
      <c r="H515" s="231"/>
      <c r="I515" s="232"/>
      <c r="J515" s="219">
        <f t="shared" si="186"/>
        <v>12.13</v>
      </c>
      <c r="K515" s="219">
        <f t="shared" si="188"/>
        <v>12.13</v>
      </c>
      <c r="L515" s="220">
        <f t="shared" si="180"/>
        <v>100</v>
      </c>
      <c r="M515" s="172"/>
    </row>
    <row r="516" spans="1:13" hidden="1" x14ac:dyDescent="0.2">
      <c r="A516" s="102" t="s">
        <v>104</v>
      </c>
      <c r="B516" s="183" t="s">
        <v>148</v>
      </c>
      <c r="C516" s="183" t="s">
        <v>8</v>
      </c>
      <c r="D516" s="183" t="s">
        <v>150</v>
      </c>
      <c r="E516" s="100" t="s">
        <v>161</v>
      </c>
      <c r="F516" s="183" t="s">
        <v>131</v>
      </c>
      <c r="G516" s="183" t="s">
        <v>105</v>
      </c>
      <c r="H516" s="231"/>
      <c r="I516" s="232"/>
      <c r="J516" s="219">
        <f t="shared" si="186"/>
        <v>12.13</v>
      </c>
      <c r="K516" s="219">
        <f t="shared" si="188"/>
        <v>12.13</v>
      </c>
      <c r="L516" s="220">
        <f t="shared" si="180"/>
        <v>100</v>
      </c>
      <c r="M516" s="172"/>
    </row>
    <row r="517" spans="1:13" ht="25.5" hidden="1" x14ac:dyDescent="0.2">
      <c r="A517" s="102" t="s">
        <v>164</v>
      </c>
      <c r="B517" s="183" t="s">
        <v>148</v>
      </c>
      <c r="C517" s="183" t="s">
        <v>8</v>
      </c>
      <c r="D517" s="183" t="s">
        <v>150</v>
      </c>
      <c r="E517" s="100" t="s">
        <v>161</v>
      </c>
      <c r="F517" s="183" t="s">
        <v>131</v>
      </c>
      <c r="G517" s="183" t="s">
        <v>105</v>
      </c>
      <c r="H517" s="183" t="s">
        <v>160</v>
      </c>
      <c r="I517" s="232"/>
      <c r="J517" s="219">
        <f t="shared" si="186"/>
        <v>12.13</v>
      </c>
      <c r="K517" s="219">
        <f t="shared" si="188"/>
        <v>12.13</v>
      </c>
      <c r="L517" s="220">
        <f t="shared" si="180"/>
        <v>100</v>
      </c>
      <c r="M517" s="172"/>
    </row>
    <row r="518" spans="1:13" ht="51" hidden="1" x14ac:dyDescent="0.2">
      <c r="A518" s="102" t="s">
        <v>103</v>
      </c>
      <c r="B518" s="183" t="s">
        <v>148</v>
      </c>
      <c r="C518" s="183" t="s">
        <v>8</v>
      </c>
      <c r="D518" s="183" t="s">
        <v>150</v>
      </c>
      <c r="E518" s="100" t="s">
        <v>161</v>
      </c>
      <c r="F518" s="183" t="s">
        <v>131</v>
      </c>
      <c r="G518" s="183" t="s">
        <v>105</v>
      </c>
      <c r="H518" s="183" t="s">
        <v>160</v>
      </c>
      <c r="I518" s="115">
        <v>900</v>
      </c>
      <c r="J518" s="219">
        <f>'Приложение 2'!J94</f>
        <v>12.13</v>
      </c>
      <c r="K518" s="219">
        <f>'Приложение 2'!K94</f>
        <v>12.13</v>
      </c>
      <c r="L518" s="220">
        <f t="shared" ref="L518:L565" si="189">K518/J518*100</f>
        <v>100</v>
      </c>
      <c r="M518" s="172"/>
    </row>
    <row r="519" spans="1:13" ht="51" x14ac:dyDescent="0.2">
      <c r="A519" s="102" t="s">
        <v>249</v>
      </c>
      <c r="B519" s="183" t="s">
        <v>148</v>
      </c>
      <c r="C519" s="183" t="s">
        <v>8</v>
      </c>
      <c r="D519" s="183" t="s">
        <v>150</v>
      </c>
      <c r="E519" s="183" t="s">
        <v>248</v>
      </c>
      <c r="F519" s="183"/>
      <c r="G519" s="183"/>
      <c r="H519" s="183"/>
      <c r="I519" s="115"/>
      <c r="J519" s="219">
        <f>J520+J525+J530</f>
        <v>2062.2999999999997</v>
      </c>
      <c r="K519" s="219">
        <f>K520+K525+K530</f>
        <v>373.59999999999997</v>
      </c>
      <c r="L519" s="220">
        <f t="shared" si="189"/>
        <v>18.115696067497456</v>
      </c>
      <c r="M519" s="172"/>
    </row>
    <row r="520" spans="1:13" ht="89.25" x14ac:dyDescent="0.2">
      <c r="A520" s="102" t="s">
        <v>115</v>
      </c>
      <c r="B520" s="183" t="s">
        <v>148</v>
      </c>
      <c r="C520" s="183" t="s">
        <v>8</v>
      </c>
      <c r="D520" s="183" t="s">
        <v>150</v>
      </c>
      <c r="E520" s="183" t="s">
        <v>248</v>
      </c>
      <c r="F520" s="183" t="s">
        <v>114</v>
      </c>
      <c r="G520" s="231"/>
      <c r="H520" s="231"/>
      <c r="I520" s="232"/>
      <c r="J520" s="219">
        <f t="shared" ref="J520:K523" si="190">J521</f>
        <v>2021.6</v>
      </c>
      <c r="K520" s="219">
        <f t="shared" si="190"/>
        <v>354.4</v>
      </c>
      <c r="L520" s="220">
        <f t="shared" si="189"/>
        <v>17.530668777206174</v>
      </c>
      <c r="M520" s="172"/>
    </row>
    <row r="521" spans="1:13" ht="25.5" x14ac:dyDescent="0.2">
      <c r="A521" s="99" t="s">
        <v>165</v>
      </c>
      <c r="B521" s="183" t="s">
        <v>148</v>
      </c>
      <c r="C521" s="183" t="s">
        <v>8</v>
      </c>
      <c r="D521" s="183" t="s">
        <v>150</v>
      </c>
      <c r="E521" s="183" t="s">
        <v>248</v>
      </c>
      <c r="F521" s="183" t="s">
        <v>162</v>
      </c>
      <c r="G521" s="231"/>
      <c r="H521" s="231"/>
      <c r="I521" s="232"/>
      <c r="J521" s="219">
        <f t="shared" si="190"/>
        <v>2021.6</v>
      </c>
      <c r="K521" s="219">
        <f t="shared" si="190"/>
        <v>354.4</v>
      </c>
      <c r="L521" s="220">
        <f t="shared" si="189"/>
        <v>17.530668777206174</v>
      </c>
      <c r="M521" s="172"/>
    </row>
    <row r="522" spans="1:13" ht="25.5" x14ac:dyDescent="0.2">
      <c r="A522" s="99" t="s">
        <v>167</v>
      </c>
      <c r="B522" s="183" t="s">
        <v>148</v>
      </c>
      <c r="C522" s="183" t="s">
        <v>8</v>
      </c>
      <c r="D522" s="183" t="s">
        <v>150</v>
      </c>
      <c r="E522" s="183" t="s">
        <v>248</v>
      </c>
      <c r="F522" s="183" t="s">
        <v>162</v>
      </c>
      <c r="G522" s="183" t="s">
        <v>166</v>
      </c>
      <c r="H522" s="231"/>
      <c r="I522" s="232"/>
      <c r="J522" s="219">
        <f t="shared" si="190"/>
        <v>2021.6</v>
      </c>
      <c r="K522" s="219">
        <f t="shared" si="190"/>
        <v>354.4</v>
      </c>
      <c r="L522" s="220">
        <f t="shared" si="189"/>
        <v>17.530668777206174</v>
      </c>
      <c r="M522" s="172"/>
    </row>
    <row r="523" spans="1:13" ht="51" x14ac:dyDescent="0.2">
      <c r="A523" s="102" t="s">
        <v>247</v>
      </c>
      <c r="B523" s="183" t="s">
        <v>148</v>
      </c>
      <c r="C523" s="183" t="s">
        <v>8</v>
      </c>
      <c r="D523" s="183" t="s">
        <v>150</v>
      </c>
      <c r="E523" s="183" t="s">
        <v>248</v>
      </c>
      <c r="F523" s="183" t="s">
        <v>162</v>
      </c>
      <c r="G523" s="183" t="s">
        <v>166</v>
      </c>
      <c r="H523" s="183" t="s">
        <v>17</v>
      </c>
      <c r="I523" s="232"/>
      <c r="J523" s="219">
        <f t="shared" si="190"/>
        <v>2021.6</v>
      </c>
      <c r="K523" s="219">
        <f t="shared" si="190"/>
        <v>354.4</v>
      </c>
      <c r="L523" s="220">
        <f t="shared" si="189"/>
        <v>17.530668777206174</v>
      </c>
      <c r="M523" s="172"/>
    </row>
    <row r="524" spans="1:13" ht="50.25" customHeight="1" x14ac:dyDescent="0.2">
      <c r="A524" s="102" t="s">
        <v>336</v>
      </c>
      <c r="B524" s="183" t="s">
        <v>148</v>
      </c>
      <c r="C524" s="183" t="s">
        <v>8</v>
      </c>
      <c r="D524" s="183" t="s">
        <v>150</v>
      </c>
      <c r="E524" s="183" t="s">
        <v>248</v>
      </c>
      <c r="F524" s="183" t="s">
        <v>162</v>
      </c>
      <c r="G524" s="183" t="s">
        <v>166</v>
      </c>
      <c r="H524" s="183" t="s">
        <v>17</v>
      </c>
      <c r="I524" s="115">
        <v>901</v>
      </c>
      <c r="J524" s="219">
        <f>'Приложение 2'!J279</f>
        <v>2021.6</v>
      </c>
      <c r="K524" s="219">
        <f>'Приложение 2'!K279</f>
        <v>354.4</v>
      </c>
      <c r="L524" s="220">
        <f t="shared" si="189"/>
        <v>17.530668777206174</v>
      </c>
      <c r="M524" s="172"/>
    </row>
    <row r="525" spans="1:13" ht="38.25" x14ac:dyDescent="0.2">
      <c r="A525" s="99" t="s">
        <v>126</v>
      </c>
      <c r="B525" s="183" t="s">
        <v>148</v>
      </c>
      <c r="C525" s="183" t="s">
        <v>8</v>
      </c>
      <c r="D525" s="183" t="s">
        <v>150</v>
      </c>
      <c r="E525" s="183" t="s">
        <v>248</v>
      </c>
      <c r="F525" s="183" t="s">
        <v>124</v>
      </c>
      <c r="G525" s="231"/>
      <c r="H525" s="231"/>
      <c r="I525" s="232"/>
      <c r="J525" s="219">
        <f t="shared" ref="J525:K533" si="191">J526</f>
        <v>40.700000000000003</v>
      </c>
      <c r="K525" s="219">
        <f t="shared" si="191"/>
        <v>19.2</v>
      </c>
      <c r="L525" s="220">
        <f t="shared" si="189"/>
        <v>47.174447174447174</v>
      </c>
      <c r="M525" s="172"/>
    </row>
    <row r="526" spans="1:13" ht="38.25" x14ac:dyDescent="0.2">
      <c r="A526" s="99" t="s">
        <v>127</v>
      </c>
      <c r="B526" s="183" t="s">
        <v>148</v>
      </c>
      <c r="C526" s="183" t="s">
        <v>8</v>
      </c>
      <c r="D526" s="183" t="s">
        <v>150</v>
      </c>
      <c r="E526" s="183" t="s">
        <v>248</v>
      </c>
      <c r="F526" s="183" t="s">
        <v>125</v>
      </c>
      <c r="G526" s="231"/>
      <c r="H526" s="231"/>
      <c r="I526" s="232"/>
      <c r="J526" s="219">
        <f t="shared" si="191"/>
        <v>40.700000000000003</v>
      </c>
      <c r="K526" s="219">
        <f t="shared" si="191"/>
        <v>19.2</v>
      </c>
      <c r="L526" s="220">
        <f t="shared" si="189"/>
        <v>47.174447174447174</v>
      </c>
      <c r="M526" s="172"/>
    </row>
    <row r="527" spans="1:13" ht="25.5" x14ac:dyDescent="0.2">
      <c r="A527" s="99" t="s">
        <v>167</v>
      </c>
      <c r="B527" s="183" t="s">
        <v>148</v>
      </c>
      <c r="C527" s="183" t="s">
        <v>8</v>
      </c>
      <c r="D527" s="183" t="s">
        <v>150</v>
      </c>
      <c r="E527" s="183" t="s">
        <v>248</v>
      </c>
      <c r="F527" s="183" t="s">
        <v>125</v>
      </c>
      <c r="G527" s="183" t="s">
        <v>166</v>
      </c>
      <c r="H527" s="231"/>
      <c r="I527" s="232"/>
      <c r="J527" s="219">
        <f t="shared" si="191"/>
        <v>40.700000000000003</v>
      </c>
      <c r="K527" s="219">
        <f t="shared" si="191"/>
        <v>19.2</v>
      </c>
      <c r="L527" s="220">
        <f t="shared" si="189"/>
        <v>47.174447174447174</v>
      </c>
      <c r="M527" s="172"/>
    </row>
    <row r="528" spans="1:13" ht="51" x14ac:dyDescent="0.2">
      <c r="A528" s="102" t="s">
        <v>247</v>
      </c>
      <c r="B528" s="183" t="s">
        <v>148</v>
      </c>
      <c r="C528" s="183" t="s">
        <v>8</v>
      </c>
      <c r="D528" s="183" t="s">
        <v>150</v>
      </c>
      <c r="E528" s="183" t="s">
        <v>248</v>
      </c>
      <c r="F528" s="183" t="s">
        <v>125</v>
      </c>
      <c r="G528" s="183" t="s">
        <v>166</v>
      </c>
      <c r="H528" s="183" t="s">
        <v>17</v>
      </c>
      <c r="I528" s="232"/>
      <c r="J528" s="219">
        <f t="shared" si="191"/>
        <v>40.700000000000003</v>
      </c>
      <c r="K528" s="219">
        <f t="shared" si="191"/>
        <v>19.2</v>
      </c>
      <c r="L528" s="220">
        <f t="shared" si="189"/>
        <v>47.174447174447174</v>
      </c>
      <c r="M528" s="172"/>
    </row>
    <row r="529" spans="1:13" ht="51" customHeight="1" x14ac:dyDescent="0.2">
      <c r="A529" s="102" t="s">
        <v>336</v>
      </c>
      <c r="B529" s="183" t="s">
        <v>148</v>
      </c>
      <c r="C529" s="183" t="s">
        <v>8</v>
      </c>
      <c r="D529" s="183" t="s">
        <v>150</v>
      </c>
      <c r="E529" s="183" t="s">
        <v>248</v>
      </c>
      <c r="F529" s="183" t="s">
        <v>125</v>
      </c>
      <c r="G529" s="183" t="s">
        <v>166</v>
      </c>
      <c r="H529" s="183" t="s">
        <v>17</v>
      </c>
      <c r="I529" s="115">
        <v>901</v>
      </c>
      <c r="J529" s="219">
        <f>'Приложение 2'!J281</f>
        <v>40.700000000000003</v>
      </c>
      <c r="K529" s="219">
        <f>'Приложение 2'!K281</f>
        <v>19.2</v>
      </c>
      <c r="L529" s="220">
        <f t="shared" si="189"/>
        <v>47.174447174447174</v>
      </c>
      <c r="M529" s="172"/>
    </row>
    <row r="530" spans="1:13" ht="0.75" hidden="1" customHeight="1" x14ac:dyDescent="0.2">
      <c r="A530" s="99" t="s">
        <v>132</v>
      </c>
      <c r="B530" s="183" t="s">
        <v>148</v>
      </c>
      <c r="C530" s="183" t="s">
        <v>8</v>
      </c>
      <c r="D530" s="183" t="s">
        <v>150</v>
      </c>
      <c r="E530" s="183" t="s">
        <v>248</v>
      </c>
      <c r="F530" s="183" t="s">
        <v>130</v>
      </c>
      <c r="G530" s="231"/>
      <c r="H530" s="231"/>
      <c r="I530" s="232"/>
      <c r="J530" s="219">
        <f t="shared" si="191"/>
        <v>0</v>
      </c>
      <c r="K530" s="219">
        <f t="shared" si="191"/>
        <v>0</v>
      </c>
      <c r="L530" s="220" t="e">
        <f t="shared" ref="L530:L534" si="192">K530/J530*100</f>
        <v>#DIV/0!</v>
      </c>
      <c r="M530" s="172"/>
    </row>
    <row r="531" spans="1:13" ht="26.25" hidden="1" customHeight="1" x14ac:dyDescent="0.2">
      <c r="A531" s="99" t="s">
        <v>133</v>
      </c>
      <c r="B531" s="183" t="s">
        <v>148</v>
      </c>
      <c r="C531" s="183" t="s">
        <v>8</v>
      </c>
      <c r="D531" s="183" t="s">
        <v>150</v>
      </c>
      <c r="E531" s="183" t="s">
        <v>248</v>
      </c>
      <c r="F531" s="183" t="s">
        <v>131</v>
      </c>
      <c r="G531" s="231"/>
      <c r="H531" s="231"/>
      <c r="I531" s="232"/>
      <c r="J531" s="219">
        <f t="shared" si="191"/>
        <v>0</v>
      </c>
      <c r="K531" s="219">
        <f t="shared" si="191"/>
        <v>0</v>
      </c>
      <c r="L531" s="220" t="e">
        <f t="shared" si="192"/>
        <v>#DIV/0!</v>
      </c>
      <c r="M531" s="172"/>
    </row>
    <row r="532" spans="1:13" ht="0.75" hidden="1" customHeight="1" x14ac:dyDescent="0.2">
      <c r="A532" s="99" t="s">
        <v>167</v>
      </c>
      <c r="B532" s="183" t="s">
        <v>148</v>
      </c>
      <c r="C532" s="183" t="s">
        <v>8</v>
      </c>
      <c r="D532" s="183" t="s">
        <v>150</v>
      </c>
      <c r="E532" s="183" t="s">
        <v>248</v>
      </c>
      <c r="F532" s="183" t="s">
        <v>131</v>
      </c>
      <c r="G532" s="183" t="s">
        <v>166</v>
      </c>
      <c r="H532" s="231"/>
      <c r="I532" s="232"/>
      <c r="J532" s="219">
        <f t="shared" si="191"/>
        <v>0</v>
      </c>
      <c r="K532" s="219">
        <f t="shared" si="191"/>
        <v>0</v>
      </c>
      <c r="L532" s="220" t="e">
        <f t="shared" si="192"/>
        <v>#DIV/0!</v>
      </c>
      <c r="M532" s="172"/>
    </row>
    <row r="533" spans="1:13" ht="51.75" hidden="1" customHeight="1" x14ac:dyDescent="0.2">
      <c r="A533" s="102" t="s">
        <v>247</v>
      </c>
      <c r="B533" s="183" t="s">
        <v>148</v>
      </c>
      <c r="C533" s="183" t="s">
        <v>8</v>
      </c>
      <c r="D533" s="183" t="s">
        <v>150</v>
      </c>
      <c r="E533" s="183" t="s">
        <v>248</v>
      </c>
      <c r="F533" s="183" t="s">
        <v>131</v>
      </c>
      <c r="G533" s="183" t="s">
        <v>166</v>
      </c>
      <c r="H533" s="183" t="s">
        <v>17</v>
      </c>
      <c r="I533" s="232"/>
      <c r="J533" s="219">
        <f t="shared" si="191"/>
        <v>0</v>
      </c>
      <c r="K533" s="219">
        <f t="shared" si="191"/>
        <v>0</v>
      </c>
      <c r="L533" s="220" t="e">
        <f t="shared" si="192"/>
        <v>#DIV/0!</v>
      </c>
      <c r="M533" s="172"/>
    </row>
    <row r="534" spans="1:13" ht="0.75" customHeight="1" x14ac:dyDescent="0.2">
      <c r="A534" s="102" t="s">
        <v>336</v>
      </c>
      <c r="B534" s="183" t="s">
        <v>148</v>
      </c>
      <c r="C534" s="183" t="s">
        <v>8</v>
      </c>
      <c r="D534" s="183" t="s">
        <v>150</v>
      </c>
      <c r="E534" s="183" t="s">
        <v>248</v>
      </c>
      <c r="F534" s="183" t="s">
        <v>131</v>
      </c>
      <c r="G534" s="183" t="s">
        <v>166</v>
      </c>
      <c r="H534" s="183" t="s">
        <v>17</v>
      </c>
      <c r="I534" s="115">
        <v>901</v>
      </c>
      <c r="J534" s="219">
        <f>'Приложение 2'!J283</f>
        <v>0</v>
      </c>
      <c r="K534" s="219">
        <f>'Приложение 2'!K283</f>
        <v>0</v>
      </c>
      <c r="L534" s="220" t="e">
        <f t="shared" si="192"/>
        <v>#DIV/0!</v>
      </c>
      <c r="M534" s="172"/>
    </row>
    <row r="535" spans="1:13" ht="63.75" customHeight="1" x14ac:dyDescent="0.2">
      <c r="A535" s="102" t="s">
        <v>271</v>
      </c>
      <c r="B535" s="183" t="s">
        <v>148</v>
      </c>
      <c r="C535" s="183" t="s">
        <v>8</v>
      </c>
      <c r="D535" s="183" t="s">
        <v>150</v>
      </c>
      <c r="E535" s="100" t="s">
        <v>270</v>
      </c>
      <c r="F535" s="183"/>
      <c r="G535" s="183"/>
      <c r="H535" s="183"/>
      <c r="I535" s="115"/>
      <c r="J535" s="219">
        <f>J536+J541+J546</f>
        <v>1107.5999999999999</v>
      </c>
      <c r="K535" s="219">
        <f>K536+K541+K546</f>
        <v>272.2</v>
      </c>
      <c r="L535" s="220">
        <f t="shared" si="189"/>
        <v>24.575659082701335</v>
      </c>
      <c r="M535" s="172"/>
    </row>
    <row r="536" spans="1:13" ht="89.25" x14ac:dyDescent="0.2">
      <c r="A536" s="102" t="s">
        <v>115</v>
      </c>
      <c r="B536" s="183" t="s">
        <v>148</v>
      </c>
      <c r="C536" s="183" t="s">
        <v>8</v>
      </c>
      <c r="D536" s="183" t="s">
        <v>150</v>
      </c>
      <c r="E536" s="100" t="s">
        <v>270</v>
      </c>
      <c r="F536" s="183" t="s">
        <v>114</v>
      </c>
      <c r="G536" s="231"/>
      <c r="H536" s="231"/>
      <c r="I536" s="232"/>
      <c r="J536" s="219">
        <f t="shared" ref="J536:J549" si="193">J537</f>
        <v>1086.8</v>
      </c>
      <c r="K536" s="219">
        <f t="shared" ref="K536:K539" si="194">K537</f>
        <v>272.2</v>
      </c>
      <c r="L536" s="220">
        <f t="shared" si="189"/>
        <v>25.046006624953993</v>
      </c>
      <c r="M536" s="172"/>
    </row>
    <row r="537" spans="1:13" ht="25.5" x14ac:dyDescent="0.2">
      <c r="A537" s="99" t="s">
        <v>165</v>
      </c>
      <c r="B537" s="183" t="s">
        <v>148</v>
      </c>
      <c r="C537" s="183" t="s">
        <v>8</v>
      </c>
      <c r="D537" s="183" t="s">
        <v>150</v>
      </c>
      <c r="E537" s="100" t="s">
        <v>270</v>
      </c>
      <c r="F537" s="183" t="s">
        <v>162</v>
      </c>
      <c r="G537" s="231"/>
      <c r="H537" s="231"/>
      <c r="I537" s="232"/>
      <c r="J537" s="219">
        <f t="shared" si="193"/>
        <v>1086.8</v>
      </c>
      <c r="K537" s="219">
        <f t="shared" si="194"/>
        <v>272.2</v>
      </c>
      <c r="L537" s="220">
        <f t="shared" si="189"/>
        <v>25.046006624953993</v>
      </c>
      <c r="M537" s="172"/>
    </row>
    <row r="538" spans="1:13" x14ac:dyDescent="0.2">
      <c r="A538" s="102" t="s">
        <v>204</v>
      </c>
      <c r="B538" s="183" t="s">
        <v>148</v>
      </c>
      <c r="C538" s="183" t="s">
        <v>8</v>
      </c>
      <c r="D538" s="183" t="s">
        <v>150</v>
      </c>
      <c r="E538" s="100" t="s">
        <v>270</v>
      </c>
      <c r="F538" s="183" t="s">
        <v>162</v>
      </c>
      <c r="G538" s="183" t="s">
        <v>201</v>
      </c>
      <c r="H538" s="231"/>
      <c r="I538" s="232"/>
      <c r="J538" s="219">
        <f t="shared" si="193"/>
        <v>1086.8</v>
      </c>
      <c r="K538" s="219">
        <f t="shared" si="194"/>
        <v>272.2</v>
      </c>
      <c r="L538" s="220">
        <f t="shared" si="189"/>
        <v>25.046006624953993</v>
      </c>
      <c r="M538" s="172"/>
    </row>
    <row r="539" spans="1:13" ht="25.5" x14ac:dyDescent="0.2">
      <c r="A539" s="102" t="s">
        <v>269</v>
      </c>
      <c r="B539" s="183" t="s">
        <v>148</v>
      </c>
      <c r="C539" s="183" t="s">
        <v>8</v>
      </c>
      <c r="D539" s="183" t="s">
        <v>150</v>
      </c>
      <c r="E539" s="100" t="s">
        <v>270</v>
      </c>
      <c r="F539" s="183" t="s">
        <v>162</v>
      </c>
      <c r="G539" s="183" t="s">
        <v>201</v>
      </c>
      <c r="H539" s="183" t="s">
        <v>191</v>
      </c>
      <c r="I539" s="232"/>
      <c r="J539" s="219">
        <f t="shared" si="193"/>
        <v>1086.8</v>
      </c>
      <c r="K539" s="219">
        <f t="shared" si="194"/>
        <v>272.2</v>
      </c>
      <c r="L539" s="220">
        <f t="shared" si="189"/>
        <v>25.046006624953993</v>
      </c>
      <c r="M539" s="172"/>
    </row>
    <row r="540" spans="1:13" ht="51" customHeight="1" x14ac:dyDescent="0.2">
      <c r="A540" s="102" t="s">
        <v>230</v>
      </c>
      <c r="B540" s="183" t="s">
        <v>148</v>
      </c>
      <c r="C540" s="183" t="s">
        <v>8</v>
      </c>
      <c r="D540" s="183" t="s">
        <v>150</v>
      </c>
      <c r="E540" s="100" t="s">
        <v>270</v>
      </c>
      <c r="F540" s="183" t="s">
        <v>162</v>
      </c>
      <c r="G540" s="183" t="s">
        <v>201</v>
      </c>
      <c r="H540" s="183" t="s">
        <v>191</v>
      </c>
      <c r="I540" s="115">
        <v>901</v>
      </c>
      <c r="J540" s="219">
        <f>'Приложение 2'!J352</f>
        <v>1086.8</v>
      </c>
      <c r="K540" s="219">
        <f>'Приложение 2'!K352</f>
        <v>272.2</v>
      </c>
      <c r="L540" s="220">
        <f t="shared" si="189"/>
        <v>25.046006624953993</v>
      </c>
      <c r="M540" s="172"/>
    </row>
    <row r="541" spans="1:13" ht="38.25" x14ac:dyDescent="0.2">
      <c r="A541" s="99" t="s">
        <v>126</v>
      </c>
      <c r="B541" s="183" t="s">
        <v>148</v>
      </c>
      <c r="C541" s="183" t="s">
        <v>8</v>
      </c>
      <c r="D541" s="183" t="s">
        <v>150</v>
      </c>
      <c r="E541" s="100" t="s">
        <v>270</v>
      </c>
      <c r="F541" s="183" t="s">
        <v>124</v>
      </c>
      <c r="G541" s="231"/>
      <c r="H541" s="231"/>
      <c r="I541" s="232"/>
      <c r="J541" s="219">
        <f t="shared" si="193"/>
        <v>20.8</v>
      </c>
      <c r="K541" s="219">
        <f t="shared" ref="K541:K549" si="195">K542</f>
        <v>0</v>
      </c>
      <c r="L541" s="220">
        <f t="shared" si="189"/>
        <v>0</v>
      </c>
      <c r="M541" s="172"/>
    </row>
    <row r="542" spans="1:13" ht="38.25" x14ac:dyDescent="0.2">
      <c r="A542" s="99" t="s">
        <v>127</v>
      </c>
      <c r="B542" s="183" t="s">
        <v>148</v>
      </c>
      <c r="C542" s="183" t="s">
        <v>8</v>
      </c>
      <c r="D542" s="183" t="s">
        <v>150</v>
      </c>
      <c r="E542" s="100" t="s">
        <v>270</v>
      </c>
      <c r="F542" s="183" t="s">
        <v>125</v>
      </c>
      <c r="G542" s="231"/>
      <c r="H542" s="231"/>
      <c r="I542" s="232"/>
      <c r="J542" s="219">
        <f t="shared" si="193"/>
        <v>20.8</v>
      </c>
      <c r="K542" s="219">
        <f t="shared" si="195"/>
        <v>0</v>
      </c>
      <c r="L542" s="220">
        <f t="shared" si="189"/>
        <v>0</v>
      </c>
      <c r="M542" s="172"/>
    </row>
    <row r="543" spans="1:13" x14ac:dyDescent="0.2">
      <c r="A543" s="102" t="s">
        <v>204</v>
      </c>
      <c r="B543" s="183" t="s">
        <v>148</v>
      </c>
      <c r="C543" s="183" t="s">
        <v>8</v>
      </c>
      <c r="D543" s="183" t="s">
        <v>150</v>
      </c>
      <c r="E543" s="100" t="s">
        <v>270</v>
      </c>
      <c r="F543" s="183" t="s">
        <v>125</v>
      </c>
      <c r="G543" s="183" t="s">
        <v>201</v>
      </c>
      <c r="H543" s="231"/>
      <c r="I543" s="232"/>
      <c r="J543" s="219">
        <f t="shared" si="193"/>
        <v>20.8</v>
      </c>
      <c r="K543" s="219">
        <f t="shared" si="195"/>
        <v>0</v>
      </c>
      <c r="L543" s="220">
        <f t="shared" si="189"/>
        <v>0</v>
      </c>
      <c r="M543" s="172"/>
    </row>
    <row r="544" spans="1:13" ht="25.5" x14ac:dyDescent="0.2">
      <c r="A544" s="102" t="s">
        <v>269</v>
      </c>
      <c r="B544" s="183" t="s">
        <v>148</v>
      </c>
      <c r="C544" s="183" t="s">
        <v>8</v>
      </c>
      <c r="D544" s="183" t="s">
        <v>150</v>
      </c>
      <c r="E544" s="100" t="s">
        <v>270</v>
      </c>
      <c r="F544" s="183" t="s">
        <v>125</v>
      </c>
      <c r="G544" s="183" t="s">
        <v>201</v>
      </c>
      <c r="H544" s="183" t="s">
        <v>191</v>
      </c>
      <c r="I544" s="232"/>
      <c r="J544" s="219">
        <f t="shared" si="193"/>
        <v>20.8</v>
      </c>
      <c r="K544" s="219">
        <f t="shared" si="195"/>
        <v>0</v>
      </c>
      <c r="L544" s="220">
        <f t="shared" si="189"/>
        <v>0</v>
      </c>
      <c r="M544" s="172"/>
    </row>
    <row r="545" spans="1:13" ht="53.25" customHeight="1" x14ac:dyDescent="0.2">
      <c r="A545" s="102" t="s">
        <v>230</v>
      </c>
      <c r="B545" s="183" t="s">
        <v>148</v>
      </c>
      <c r="C545" s="183" t="s">
        <v>8</v>
      </c>
      <c r="D545" s="183" t="s">
        <v>150</v>
      </c>
      <c r="E545" s="100" t="s">
        <v>270</v>
      </c>
      <c r="F545" s="183" t="s">
        <v>125</v>
      </c>
      <c r="G545" s="183" t="s">
        <v>201</v>
      </c>
      <c r="H545" s="183" t="s">
        <v>191</v>
      </c>
      <c r="I545" s="115">
        <v>901</v>
      </c>
      <c r="J545" s="219">
        <f>'Приложение 2'!J354</f>
        <v>20.8</v>
      </c>
      <c r="K545" s="219">
        <f>'Приложение 2'!K354</f>
        <v>0</v>
      </c>
      <c r="L545" s="220">
        <f t="shared" si="189"/>
        <v>0</v>
      </c>
      <c r="M545" s="172"/>
    </row>
    <row r="546" spans="1:13" ht="0.75" hidden="1" customHeight="1" x14ac:dyDescent="0.2">
      <c r="A546" s="99" t="s">
        <v>132</v>
      </c>
      <c r="B546" s="183" t="s">
        <v>148</v>
      </c>
      <c r="C546" s="183" t="s">
        <v>8</v>
      </c>
      <c r="D546" s="183" t="s">
        <v>150</v>
      </c>
      <c r="E546" s="100" t="s">
        <v>270</v>
      </c>
      <c r="F546" s="183" t="s">
        <v>130</v>
      </c>
      <c r="G546" s="231"/>
      <c r="H546" s="231"/>
      <c r="I546" s="232"/>
      <c r="J546" s="219">
        <f t="shared" si="193"/>
        <v>0</v>
      </c>
      <c r="K546" s="219">
        <f t="shared" si="195"/>
        <v>0</v>
      </c>
      <c r="L546" s="220" t="e">
        <f t="shared" ref="L546:L556" si="196">K546/J546*100</f>
        <v>#DIV/0!</v>
      </c>
      <c r="M546" s="172"/>
    </row>
    <row r="547" spans="1:13" ht="26.25" hidden="1" customHeight="1" x14ac:dyDescent="0.2">
      <c r="A547" s="99" t="s">
        <v>133</v>
      </c>
      <c r="B547" s="183" t="s">
        <v>148</v>
      </c>
      <c r="C547" s="183" t="s">
        <v>8</v>
      </c>
      <c r="D547" s="183" t="s">
        <v>150</v>
      </c>
      <c r="E547" s="100" t="s">
        <v>270</v>
      </c>
      <c r="F547" s="183" t="s">
        <v>131</v>
      </c>
      <c r="G547" s="231"/>
      <c r="H547" s="231"/>
      <c r="I547" s="232"/>
      <c r="J547" s="219">
        <f t="shared" si="193"/>
        <v>0</v>
      </c>
      <c r="K547" s="219">
        <f t="shared" si="195"/>
        <v>0</v>
      </c>
      <c r="L547" s="220" t="e">
        <f t="shared" si="196"/>
        <v>#DIV/0!</v>
      </c>
      <c r="M547" s="172"/>
    </row>
    <row r="548" spans="1:13" ht="0.75" customHeight="1" x14ac:dyDescent="0.2">
      <c r="A548" s="102" t="s">
        <v>204</v>
      </c>
      <c r="B548" s="183" t="s">
        <v>148</v>
      </c>
      <c r="C548" s="183" t="s">
        <v>8</v>
      </c>
      <c r="D548" s="183" t="s">
        <v>150</v>
      </c>
      <c r="E548" s="100" t="s">
        <v>270</v>
      </c>
      <c r="F548" s="183" t="s">
        <v>131</v>
      </c>
      <c r="G548" s="183" t="s">
        <v>201</v>
      </c>
      <c r="H548" s="231"/>
      <c r="I548" s="232"/>
      <c r="J548" s="219">
        <f t="shared" si="193"/>
        <v>0</v>
      </c>
      <c r="K548" s="219">
        <f t="shared" si="195"/>
        <v>0</v>
      </c>
      <c r="L548" s="220" t="e">
        <f t="shared" si="196"/>
        <v>#DIV/0!</v>
      </c>
      <c r="M548" s="172"/>
    </row>
    <row r="549" spans="1:13" ht="0.75" customHeight="1" x14ac:dyDescent="0.2">
      <c r="A549" s="102" t="s">
        <v>269</v>
      </c>
      <c r="B549" s="183" t="s">
        <v>148</v>
      </c>
      <c r="C549" s="183" t="s">
        <v>8</v>
      </c>
      <c r="D549" s="183" t="s">
        <v>150</v>
      </c>
      <c r="E549" s="100" t="s">
        <v>270</v>
      </c>
      <c r="F549" s="183" t="s">
        <v>131</v>
      </c>
      <c r="G549" s="183" t="s">
        <v>201</v>
      </c>
      <c r="H549" s="183" t="s">
        <v>191</v>
      </c>
      <c r="I549" s="232"/>
      <c r="J549" s="219">
        <f t="shared" si="193"/>
        <v>0</v>
      </c>
      <c r="K549" s="219">
        <f t="shared" si="195"/>
        <v>0</v>
      </c>
      <c r="L549" s="220" t="e">
        <f t="shared" si="196"/>
        <v>#DIV/0!</v>
      </c>
      <c r="M549" s="172"/>
    </row>
    <row r="550" spans="1:13" ht="0.75" customHeight="1" x14ac:dyDescent="0.2">
      <c r="A550" s="102" t="s">
        <v>230</v>
      </c>
      <c r="B550" s="183" t="s">
        <v>148</v>
      </c>
      <c r="C550" s="183" t="s">
        <v>8</v>
      </c>
      <c r="D550" s="183" t="s">
        <v>150</v>
      </c>
      <c r="E550" s="100" t="s">
        <v>270</v>
      </c>
      <c r="F550" s="183" t="s">
        <v>131</v>
      </c>
      <c r="G550" s="183" t="s">
        <v>201</v>
      </c>
      <c r="H550" s="183" t="s">
        <v>191</v>
      </c>
      <c r="I550" s="115">
        <v>901</v>
      </c>
      <c r="J550" s="219">
        <f>'Приложение 2'!J356</f>
        <v>0</v>
      </c>
      <c r="K550" s="219">
        <f>'Приложение 2'!K356</f>
        <v>0</v>
      </c>
      <c r="L550" s="220" t="e">
        <f t="shared" si="196"/>
        <v>#DIV/0!</v>
      </c>
      <c r="M550" s="172"/>
    </row>
    <row r="551" spans="1:13" ht="144.75" customHeight="1" x14ac:dyDescent="0.2">
      <c r="A551" s="233" t="s">
        <v>521</v>
      </c>
      <c r="B551" s="183" t="s">
        <v>148</v>
      </c>
      <c r="C551" s="183" t="s">
        <v>8</v>
      </c>
      <c r="D551" s="183" t="s">
        <v>150</v>
      </c>
      <c r="E551" s="100" t="s">
        <v>522</v>
      </c>
      <c r="F551" s="183"/>
      <c r="G551" s="183"/>
      <c r="H551" s="183"/>
      <c r="I551" s="115"/>
      <c r="J551" s="219">
        <f>J552</f>
        <v>104.8</v>
      </c>
      <c r="K551" s="219">
        <f t="shared" ref="K551:K555" si="197">K552</f>
        <v>0</v>
      </c>
      <c r="L551" s="220">
        <f t="shared" si="196"/>
        <v>0</v>
      </c>
      <c r="M551" s="172"/>
    </row>
    <row r="552" spans="1:13" ht="26.25" customHeight="1" x14ac:dyDescent="0.2">
      <c r="A552" s="99" t="s">
        <v>182</v>
      </c>
      <c r="B552" s="183" t="s">
        <v>148</v>
      </c>
      <c r="C552" s="183" t="s">
        <v>8</v>
      </c>
      <c r="D552" s="183" t="s">
        <v>150</v>
      </c>
      <c r="E552" s="100" t="s">
        <v>522</v>
      </c>
      <c r="F552" s="183" t="s">
        <v>173</v>
      </c>
      <c r="G552" s="231"/>
      <c r="H552" s="231"/>
      <c r="I552" s="232"/>
      <c r="J552" s="219">
        <f t="shared" ref="J552:J555" si="198">J553</f>
        <v>104.8</v>
      </c>
      <c r="K552" s="219">
        <f t="shared" si="197"/>
        <v>0</v>
      </c>
      <c r="L552" s="220">
        <f t="shared" si="196"/>
        <v>0</v>
      </c>
      <c r="M552" s="172"/>
    </row>
    <row r="553" spans="1:13" ht="27.75" customHeight="1" x14ac:dyDescent="0.2">
      <c r="A553" s="99" t="s">
        <v>212</v>
      </c>
      <c r="B553" s="183" t="s">
        <v>148</v>
      </c>
      <c r="C553" s="183" t="s">
        <v>8</v>
      </c>
      <c r="D553" s="183" t="s">
        <v>150</v>
      </c>
      <c r="E553" s="100" t="s">
        <v>522</v>
      </c>
      <c r="F553" s="183" t="s">
        <v>129</v>
      </c>
      <c r="G553" s="231"/>
      <c r="H553" s="231"/>
      <c r="I553" s="232"/>
      <c r="J553" s="219">
        <f t="shared" si="198"/>
        <v>104.8</v>
      </c>
      <c r="K553" s="219">
        <f t="shared" si="197"/>
        <v>0</v>
      </c>
      <c r="L553" s="220">
        <f t="shared" si="196"/>
        <v>0</v>
      </c>
      <c r="M553" s="172"/>
    </row>
    <row r="554" spans="1:13" ht="17.25" customHeight="1" x14ac:dyDescent="0.2">
      <c r="A554" s="102" t="s">
        <v>207</v>
      </c>
      <c r="B554" s="183" t="s">
        <v>148</v>
      </c>
      <c r="C554" s="183" t="s">
        <v>8</v>
      </c>
      <c r="D554" s="183" t="s">
        <v>150</v>
      </c>
      <c r="E554" s="100" t="s">
        <v>522</v>
      </c>
      <c r="F554" s="183" t="s">
        <v>129</v>
      </c>
      <c r="G554" s="183" t="s">
        <v>17</v>
      </c>
      <c r="H554" s="231"/>
      <c r="I554" s="232"/>
      <c r="J554" s="219">
        <f t="shared" si="198"/>
        <v>104.8</v>
      </c>
      <c r="K554" s="219">
        <f t="shared" si="197"/>
        <v>0</v>
      </c>
      <c r="L554" s="220">
        <f t="shared" si="196"/>
        <v>0</v>
      </c>
      <c r="M554" s="172"/>
    </row>
    <row r="555" spans="1:13" ht="15.75" customHeight="1" x14ac:dyDescent="0.2">
      <c r="A555" s="102" t="s">
        <v>213</v>
      </c>
      <c r="B555" s="183" t="s">
        <v>148</v>
      </c>
      <c r="C555" s="183" t="s">
        <v>8</v>
      </c>
      <c r="D555" s="183" t="s">
        <v>150</v>
      </c>
      <c r="E555" s="100" t="s">
        <v>522</v>
      </c>
      <c r="F555" s="183" t="s">
        <v>129</v>
      </c>
      <c r="G555" s="183" t="s">
        <v>17</v>
      </c>
      <c r="H555" s="183" t="s">
        <v>118</v>
      </c>
      <c r="I555" s="232"/>
      <c r="J555" s="219">
        <f t="shared" si="198"/>
        <v>104.8</v>
      </c>
      <c r="K555" s="219">
        <f t="shared" si="197"/>
        <v>0</v>
      </c>
      <c r="L555" s="220">
        <f t="shared" si="196"/>
        <v>0</v>
      </c>
      <c r="M555" s="172"/>
    </row>
    <row r="556" spans="1:13" ht="53.25" customHeight="1" x14ac:dyDescent="0.2">
      <c r="A556" s="102" t="s">
        <v>103</v>
      </c>
      <c r="B556" s="183" t="s">
        <v>148</v>
      </c>
      <c r="C556" s="183" t="s">
        <v>8</v>
      </c>
      <c r="D556" s="183" t="s">
        <v>150</v>
      </c>
      <c r="E556" s="100" t="s">
        <v>522</v>
      </c>
      <c r="F556" s="183" t="s">
        <v>129</v>
      </c>
      <c r="G556" s="183" t="s">
        <v>17</v>
      </c>
      <c r="H556" s="183" t="s">
        <v>118</v>
      </c>
      <c r="I556" s="115">
        <v>900</v>
      </c>
      <c r="J556" s="219">
        <f>'Приложение 2'!J213</f>
        <v>104.8</v>
      </c>
      <c r="K556" s="219">
        <f>'Приложение 2'!K213</f>
        <v>0</v>
      </c>
      <c r="L556" s="220">
        <f t="shared" si="196"/>
        <v>0</v>
      </c>
      <c r="M556" s="172"/>
    </row>
    <row r="557" spans="1:13" ht="74.25" customHeight="1" x14ac:dyDescent="0.2">
      <c r="A557" s="102" t="s">
        <v>190</v>
      </c>
      <c r="B557" s="183" t="s">
        <v>148</v>
      </c>
      <c r="C557" s="183" t="s">
        <v>8</v>
      </c>
      <c r="D557" s="183" t="s">
        <v>150</v>
      </c>
      <c r="E557" s="100" t="s">
        <v>189</v>
      </c>
      <c r="F557" s="183"/>
      <c r="G557" s="183"/>
      <c r="H557" s="183"/>
      <c r="I557" s="115"/>
      <c r="J557" s="219">
        <f>J558</f>
        <v>227.1</v>
      </c>
      <c r="K557" s="219">
        <f t="shared" ref="K557:K561" si="199">K558</f>
        <v>0</v>
      </c>
      <c r="L557" s="220">
        <f t="shared" si="189"/>
        <v>0</v>
      </c>
      <c r="M557" s="172"/>
    </row>
    <row r="558" spans="1:13" ht="38.25" x14ac:dyDescent="0.2">
      <c r="A558" s="99" t="s">
        <v>126</v>
      </c>
      <c r="B558" s="183" t="s">
        <v>148</v>
      </c>
      <c r="C558" s="183" t="s">
        <v>8</v>
      </c>
      <c r="D558" s="183" t="s">
        <v>150</v>
      </c>
      <c r="E558" s="100" t="s">
        <v>189</v>
      </c>
      <c r="F558" s="183" t="s">
        <v>124</v>
      </c>
      <c r="G558" s="231"/>
      <c r="H558" s="231"/>
      <c r="I558" s="232"/>
      <c r="J558" s="219">
        <f t="shared" ref="J558:J561" si="200">J559</f>
        <v>227.1</v>
      </c>
      <c r="K558" s="219">
        <f t="shared" si="199"/>
        <v>0</v>
      </c>
      <c r="L558" s="220">
        <f t="shared" si="189"/>
        <v>0</v>
      </c>
      <c r="M558" s="172"/>
    </row>
    <row r="559" spans="1:13" ht="38.25" x14ac:dyDescent="0.2">
      <c r="A559" s="99" t="s">
        <v>127</v>
      </c>
      <c r="B559" s="183" t="s">
        <v>148</v>
      </c>
      <c r="C559" s="183" t="s">
        <v>8</v>
      </c>
      <c r="D559" s="183" t="s">
        <v>150</v>
      </c>
      <c r="E559" s="100" t="s">
        <v>189</v>
      </c>
      <c r="F559" s="183" t="s">
        <v>125</v>
      </c>
      <c r="G559" s="231"/>
      <c r="H559" s="231"/>
      <c r="I559" s="232"/>
      <c r="J559" s="219">
        <f t="shared" si="200"/>
        <v>227.1</v>
      </c>
      <c r="K559" s="219">
        <f t="shared" si="199"/>
        <v>0</v>
      </c>
      <c r="L559" s="220">
        <f t="shared" si="189"/>
        <v>0</v>
      </c>
      <c r="M559" s="172"/>
    </row>
    <row r="560" spans="1:13" x14ac:dyDescent="0.2">
      <c r="A560" s="102" t="s">
        <v>176</v>
      </c>
      <c r="B560" s="183" t="s">
        <v>148</v>
      </c>
      <c r="C560" s="183" t="s">
        <v>8</v>
      </c>
      <c r="D560" s="183" t="s">
        <v>150</v>
      </c>
      <c r="E560" s="100" t="s">
        <v>189</v>
      </c>
      <c r="F560" s="183" t="s">
        <v>125</v>
      </c>
      <c r="G560" s="183" t="s">
        <v>118</v>
      </c>
      <c r="H560" s="231"/>
      <c r="I560" s="232"/>
      <c r="J560" s="219">
        <f t="shared" si="200"/>
        <v>227.1</v>
      </c>
      <c r="K560" s="219">
        <f t="shared" si="199"/>
        <v>0</v>
      </c>
      <c r="L560" s="220">
        <f t="shared" si="189"/>
        <v>0</v>
      </c>
      <c r="M560" s="172"/>
    </row>
    <row r="561" spans="1:13" x14ac:dyDescent="0.2">
      <c r="A561" s="102" t="s">
        <v>177</v>
      </c>
      <c r="B561" s="183" t="s">
        <v>148</v>
      </c>
      <c r="C561" s="183" t="s">
        <v>8</v>
      </c>
      <c r="D561" s="183" t="s">
        <v>150</v>
      </c>
      <c r="E561" s="100" t="s">
        <v>189</v>
      </c>
      <c r="F561" s="183" t="s">
        <v>125</v>
      </c>
      <c r="G561" s="183" t="s">
        <v>118</v>
      </c>
      <c r="H561" s="183" t="s">
        <v>155</v>
      </c>
      <c r="I561" s="232"/>
      <c r="J561" s="219">
        <f t="shared" si="200"/>
        <v>227.1</v>
      </c>
      <c r="K561" s="219">
        <f t="shared" si="199"/>
        <v>0</v>
      </c>
      <c r="L561" s="220">
        <f t="shared" si="189"/>
        <v>0</v>
      </c>
      <c r="M561" s="172"/>
    </row>
    <row r="562" spans="1:13" ht="51" x14ac:dyDescent="0.2">
      <c r="A562" s="102" t="s">
        <v>103</v>
      </c>
      <c r="B562" s="183" t="s">
        <v>148</v>
      </c>
      <c r="C562" s="183" t="s">
        <v>8</v>
      </c>
      <c r="D562" s="183" t="s">
        <v>150</v>
      </c>
      <c r="E562" s="100" t="s">
        <v>189</v>
      </c>
      <c r="F562" s="183" t="s">
        <v>125</v>
      </c>
      <c r="G562" s="183" t="s">
        <v>118</v>
      </c>
      <c r="H562" s="183" t="s">
        <v>155</v>
      </c>
      <c r="I562" s="115">
        <v>900</v>
      </c>
      <c r="J562" s="219">
        <f>'Приложение 2'!J126</f>
        <v>227.1</v>
      </c>
      <c r="K562" s="219">
        <f>'Приложение 2'!K126</f>
        <v>0</v>
      </c>
      <c r="L562" s="220">
        <f t="shared" si="189"/>
        <v>0</v>
      </c>
      <c r="M562" s="172"/>
    </row>
    <row r="563" spans="1:13" ht="63.75" x14ac:dyDescent="0.2">
      <c r="A563" s="102" t="s">
        <v>154</v>
      </c>
      <c r="B563" s="183" t="s">
        <v>148</v>
      </c>
      <c r="C563" s="183" t="s">
        <v>8</v>
      </c>
      <c r="D563" s="183" t="s">
        <v>150</v>
      </c>
      <c r="E563" s="100" t="s">
        <v>151</v>
      </c>
      <c r="F563" s="183"/>
      <c r="G563" s="183"/>
      <c r="H563" s="183"/>
      <c r="I563" s="115"/>
      <c r="J563" s="219">
        <f>J564</f>
        <v>0.7</v>
      </c>
      <c r="K563" s="219">
        <f t="shared" ref="K563:K567" si="201">K564</f>
        <v>0</v>
      </c>
      <c r="L563" s="220">
        <f t="shared" si="189"/>
        <v>0</v>
      </c>
      <c r="M563" s="172"/>
    </row>
    <row r="564" spans="1:13" ht="38.25" x14ac:dyDescent="0.2">
      <c r="A564" s="99" t="s">
        <v>126</v>
      </c>
      <c r="B564" s="183" t="s">
        <v>148</v>
      </c>
      <c r="C564" s="183" t="s">
        <v>8</v>
      </c>
      <c r="D564" s="183" t="s">
        <v>150</v>
      </c>
      <c r="E564" s="100" t="s">
        <v>151</v>
      </c>
      <c r="F564" s="183" t="s">
        <v>124</v>
      </c>
      <c r="G564" s="231"/>
      <c r="H564" s="231"/>
      <c r="I564" s="232"/>
      <c r="J564" s="219">
        <f t="shared" ref="J564:J567" si="202">J565</f>
        <v>0.7</v>
      </c>
      <c r="K564" s="219">
        <f t="shared" si="201"/>
        <v>0</v>
      </c>
      <c r="L564" s="220">
        <f t="shared" si="189"/>
        <v>0</v>
      </c>
      <c r="M564" s="172"/>
    </row>
    <row r="565" spans="1:13" ht="38.25" x14ac:dyDescent="0.2">
      <c r="A565" s="99" t="s">
        <v>127</v>
      </c>
      <c r="B565" s="183" t="s">
        <v>148</v>
      </c>
      <c r="C565" s="183" t="s">
        <v>8</v>
      </c>
      <c r="D565" s="183" t="s">
        <v>150</v>
      </c>
      <c r="E565" s="100" t="s">
        <v>151</v>
      </c>
      <c r="F565" s="183" t="s">
        <v>125</v>
      </c>
      <c r="G565" s="231"/>
      <c r="H565" s="231"/>
      <c r="I565" s="232"/>
      <c r="J565" s="219">
        <f t="shared" si="202"/>
        <v>0.7</v>
      </c>
      <c r="K565" s="219">
        <f t="shared" si="201"/>
        <v>0</v>
      </c>
      <c r="L565" s="220">
        <f t="shared" si="189"/>
        <v>0</v>
      </c>
      <c r="M565" s="172"/>
    </row>
    <row r="566" spans="1:13" x14ac:dyDescent="0.2">
      <c r="A566" s="102" t="s">
        <v>104</v>
      </c>
      <c r="B566" s="183" t="s">
        <v>148</v>
      </c>
      <c r="C566" s="183" t="s">
        <v>8</v>
      </c>
      <c r="D566" s="183" t="s">
        <v>150</v>
      </c>
      <c r="E566" s="100" t="s">
        <v>151</v>
      </c>
      <c r="F566" s="183" t="s">
        <v>125</v>
      </c>
      <c r="G566" s="183" t="s">
        <v>105</v>
      </c>
      <c r="H566" s="231"/>
      <c r="I566" s="232"/>
      <c r="J566" s="219">
        <f t="shared" si="202"/>
        <v>0.7</v>
      </c>
      <c r="K566" s="219">
        <f t="shared" si="201"/>
        <v>0</v>
      </c>
      <c r="L566" s="220">
        <f t="shared" ref="L566:L609" si="203">K566/J566*100</f>
        <v>0</v>
      </c>
      <c r="M566" s="172"/>
    </row>
    <row r="567" spans="1:13" ht="76.5" x14ac:dyDescent="0.2">
      <c r="A567" s="102" t="s">
        <v>119</v>
      </c>
      <c r="B567" s="183" t="s">
        <v>148</v>
      </c>
      <c r="C567" s="183" t="s">
        <v>8</v>
      </c>
      <c r="D567" s="183" t="s">
        <v>150</v>
      </c>
      <c r="E567" s="100" t="s">
        <v>151</v>
      </c>
      <c r="F567" s="183" t="s">
        <v>125</v>
      </c>
      <c r="G567" s="183" t="s">
        <v>105</v>
      </c>
      <c r="H567" s="183" t="s">
        <v>118</v>
      </c>
      <c r="I567" s="232"/>
      <c r="J567" s="219">
        <f t="shared" si="202"/>
        <v>0.7</v>
      </c>
      <c r="K567" s="219">
        <f t="shared" si="201"/>
        <v>0</v>
      </c>
      <c r="L567" s="220">
        <f t="shared" si="203"/>
        <v>0</v>
      </c>
      <c r="M567" s="172"/>
    </row>
    <row r="568" spans="1:13" ht="51" x14ac:dyDescent="0.2">
      <c r="A568" s="102" t="s">
        <v>103</v>
      </c>
      <c r="B568" s="183" t="s">
        <v>148</v>
      </c>
      <c r="C568" s="183" t="s">
        <v>8</v>
      </c>
      <c r="D568" s="183" t="s">
        <v>150</v>
      </c>
      <c r="E568" s="100" t="s">
        <v>151</v>
      </c>
      <c r="F568" s="183" t="s">
        <v>125</v>
      </c>
      <c r="G568" s="183" t="s">
        <v>105</v>
      </c>
      <c r="H568" s="183" t="s">
        <v>118</v>
      </c>
      <c r="I568" s="115">
        <v>900</v>
      </c>
      <c r="J568" s="219">
        <f>'Приложение 2'!J67</f>
        <v>0.7</v>
      </c>
      <c r="K568" s="219">
        <f>'Приложение 2'!K67</f>
        <v>0</v>
      </c>
      <c r="L568" s="220">
        <f t="shared" si="203"/>
        <v>0</v>
      </c>
      <c r="M568" s="172"/>
    </row>
    <row r="569" spans="1:13" ht="126.75" customHeight="1" x14ac:dyDescent="0.2">
      <c r="A569" s="102" t="s">
        <v>147</v>
      </c>
      <c r="B569" s="183" t="s">
        <v>148</v>
      </c>
      <c r="C569" s="183" t="s">
        <v>8</v>
      </c>
      <c r="D569" s="183" t="s">
        <v>150</v>
      </c>
      <c r="E569" s="100" t="s">
        <v>146</v>
      </c>
      <c r="F569" s="183"/>
      <c r="G569" s="183"/>
      <c r="H569" s="183"/>
      <c r="I569" s="115"/>
      <c r="J569" s="219">
        <f>J570+J575</f>
        <v>28.9</v>
      </c>
      <c r="K569" s="219">
        <f t="shared" ref="K569" si="204">K570+K575</f>
        <v>0</v>
      </c>
      <c r="L569" s="220">
        <f t="shared" si="203"/>
        <v>0</v>
      </c>
      <c r="M569" s="172"/>
    </row>
    <row r="570" spans="1:13" ht="89.25" x14ac:dyDescent="0.2">
      <c r="A570" s="102" t="s">
        <v>115</v>
      </c>
      <c r="B570" s="183" t="s">
        <v>148</v>
      </c>
      <c r="C570" s="183" t="s">
        <v>8</v>
      </c>
      <c r="D570" s="183" t="s">
        <v>150</v>
      </c>
      <c r="E570" s="100" t="s">
        <v>146</v>
      </c>
      <c r="F570" s="183" t="s">
        <v>114</v>
      </c>
      <c r="G570" s="231"/>
      <c r="H570" s="231"/>
      <c r="I570" s="232"/>
      <c r="J570" s="219">
        <f t="shared" ref="J570:J573" si="205">J571</f>
        <v>27</v>
      </c>
      <c r="K570" s="219">
        <f t="shared" ref="K570:K573" si="206">K571</f>
        <v>0</v>
      </c>
      <c r="L570" s="220">
        <f t="shared" si="203"/>
        <v>0</v>
      </c>
      <c r="M570" s="172"/>
    </row>
    <row r="571" spans="1:13" ht="38.25" x14ac:dyDescent="0.2">
      <c r="A571" s="102" t="s">
        <v>117</v>
      </c>
      <c r="B571" s="183" t="s">
        <v>148</v>
      </c>
      <c r="C571" s="183" t="s">
        <v>8</v>
      </c>
      <c r="D571" s="183" t="s">
        <v>150</v>
      </c>
      <c r="E571" s="100" t="s">
        <v>146</v>
      </c>
      <c r="F571" s="183" t="s">
        <v>116</v>
      </c>
      <c r="G571" s="231"/>
      <c r="H571" s="231"/>
      <c r="I571" s="232"/>
      <c r="J571" s="219">
        <f t="shared" si="205"/>
        <v>27</v>
      </c>
      <c r="K571" s="219">
        <f t="shared" si="206"/>
        <v>0</v>
      </c>
      <c r="L571" s="220">
        <f t="shared" si="203"/>
        <v>0</v>
      </c>
      <c r="M571" s="172"/>
    </row>
    <row r="572" spans="1:13" x14ac:dyDescent="0.2">
      <c r="A572" s="102" t="s">
        <v>104</v>
      </c>
      <c r="B572" s="183" t="s">
        <v>148</v>
      </c>
      <c r="C572" s="183" t="s">
        <v>8</v>
      </c>
      <c r="D572" s="183" t="s">
        <v>150</v>
      </c>
      <c r="E572" s="100" t="s">
        <v>146</v>
      </c>
      <c r="F572" s="183" t="s">
        <v>116</v>
      </c>
      <c r="G572" s="183" t="s">
        <v>105</v>
      </c>
      <c r="H572" s="231"/>
      <c r="I572" s="232"/>
      <c r="J572" s="219">
        <f t="shared" si="205"/>
        <v>27</v>
      </c>
      <c r="K572" s="219">
        <f t="shared" si="206"/>
        <v>0</v>
      </c>
      <c r="L572" s="220">
        <f t="shared" si="203"/>
        <v>0</v>
      </c>
      <c r="M572" s="172"/>
    </row>
    <row r="573" spans="1:13" ht="76.5" x14ac:dyDescent="0.2">
      <c r="A573" s="102" t="s">
        <v>119</v>
      </c>
      <c r="B573" s="183" t="s">
        <v>148</v>
      </c>
      <c r="C573" s="183" t="s">
        <v>8</v>
      </c>
      <c r="D573" s="183" t="s">
        <v>150</v>
      </c>
      <c r="E573" s="100" t="s">
        <v>146</v>
      </c>
      <c r="F573" s="183" t="s">
        <v>116</v>
      </c>
      <c r="G573" s="183" t="s">
        <v>105</v>
      </c>
      <c r="H573" s="183" t="s">
        <v>118</v>
      </c>
      <c r="I573" s="232"/>
      <c r="J573" s="219">
        <f t="shared" si="205"/>
        <v>27</v>
      </c>
      <c r="K573" s="219">
        <f t="shared" si="206"/>
        <v>0</v>
      </c>
      <c r="L573" s="220">
        <f t="shared" si="203"/>
        <v>0</v>
      </c>
      <c r="M573" s="172"/>
    </row>
    <row r="574" spans="1:13" ht="51" x14ac:dyDescent="0.2">
      <c r="A574" s="102" t="s">
        <v>103</v>
      </c>
      <c r="B574" s="183" t="s">
        <v>148</v>
      </c>
      <c r="C574" s="183" t="s">
        <v>8</v>
      </c>
      <c r="D574" s="183" t="s">
        <v>150</v>
      </c>
      <c r="E574" s="100" t="s">
        <v>146</v>
      </c>
      <c r="F574" s="183" t="s">
        <v>116</v>
      </c>
      <c r="G574" s="183" t="s">
        <v>105</v>
      </c>
      <c r="H574" s="183" t="s">
        <v>118</v>
      </c>
      <c r="I574" s="115">
        <v>900</v>
      </c>
      <c r="J574" s="219">
        <f>'Приложение 2'!J70</f>
        <v>27</v>
      </c>
      <c r="K574" s="219">
        <f>'Приложение 2'!K70</f>
        <v>0</v>
      </c>
      <c r="L574" s="220">
        <f t="shared" si="203"/>
        <v>0</v>
      </c>
      <c r="M574" s="172"/>
    </row>
    <row r="575" spans="1:13" ht="38.25" x14ac:dyDescent="0.2">
      <c r="A575" s="99" t="s">
        <v>126</v>
      </c>
      <c r="B575" s="183" t="s">
        <v>148</v>
      </c>
      <c r="C575" s="183" t="s">
        <v>8</v>
      </c>
      <c r="D575" s="183" t="s">
        <v>150</v>
      </c>
      <c r="E575" s="100" t="s">
        <v>146</v>
      </c>
      <c r="F575" s="183" t="s">
        <v>124</v>
      </c>
      <c r="G575" s="231"/>
      <c r="H575" s="231"/>
      <c r="I575" s="232"/>
      <c r="J575" s="219">
        <f t="shared" ref="J575:J578" si="207">J576</f>
        <v>1.9</v>
      </c>
      <c r="K575" s="219">
        <f t="shared" ref="K575:K578" si="208">K576</f>
        <v>0</v>
      </c>
      <c r="L575" s="220">
        <f t="shared" si="203"/>
        <v>0</v>
      </c>
      <c r="M575" s="169"/>
    </row>
    <row r="576" spans="1:13" ht="38.25" x14ac:dyDescent="0.2">
      <c r="A576" s="99" t="s">
        <v>127</v>
      </c>
      <c r="B576" s="183" t="s">
        <v>148</v>
      </c>
      <c r="C576" s="183" t="s">
        <v>8</v>
      </c>
      <c r="D576" s="183" t="s">
        <v>150</v>
      </c>
      <c r="E576" s="100" t="s">
        <v>146</v>
      </c>
      <c r="F576" s="183" t="s">
        <v>125</v>
      </c>
      <c r="G576" s="231"/>
      <c r="H576" s="231"/>
      <c r="I576" s="232"/>
      <c r="J576" s="219">
        <f t="shared" si="207"/>
        <v>1.9</v>
      </c>
      <c r="K576" s="219">
        <f t="shared" si="208"/>
        <v>0</v>
      </c>
      <c r="L576" s="220">
        <f t="shared" si="203"/>
        <v>0</v>
      </c>
      <c r="M576" s="172"/>
    </row>
    <row r="577" spans="1:13" x14ac:dyDescent="0.2">
      <c r="A577" s="102" t="s">
        <v>104</v>
      </c>
      <c r="B577" s="183" t="s">
        <v>148</v>
      </c>
      <c r="C577" s="183" t="s">
        <v>8</v>
      </c>
      <c r="D577" s="183" t="s">
        <v>150</v>
      </c>
      <c r="E577" s="100" t="s">
        <v>146</v>
      </c>
      <c r="F577" s="183" t="s">
        <v>125</v>
      </c>
      <c r="G577" s="183" t="s">
        <v>105</v>
      </c>
      <c r="H577" s="231"/>
      <c r="I577" s="232"/>
      <c r="J577" s="219">
        <f t="shared" si="207"/>
        <v>1.9</v>
      </c>
      <c r="K577" s="219">
        <f t="shared" si="208"/>
        <v>0</v>
      </c>
      <c r="L577" s="220">
        <f t="shared" si="203"/>
        <v>0</v>
      </c>
      <c r="M577" s="172"/>
    </row>
    <row r="578" spans="1:13" ht="76.5" x14ac:dyDescent="0.2">
      <c r="A578" s="102" t="s">
        <v>119</v>
      </c>
      <c r="B578" s="183" t="s">
        <v>148</v>
      </c>
      <c r="C578" s="183" t="s">
        <v>8</v>
      </c>
      <c r="D578" s="183" t="s">
        <v>150</v>
      </c>
      <c r="E578" s="100" t="s">
        <v>146</v>
      </c>
      <c r="F578" s="183" t="s">
        <v>125</v>
      </c>
      <c r="G578" s="183" t="s">
        <v>105</v>
      </c>
      <c r="H578" s="183" t="s">
        <v>118</v>
      </c>
      <c r="I578" s="232"/>
      <c r="J578" s="219">
        <f t="shared" si="207"/>
        <v>1.9</v>
      </c>
      <c r="K578" s="219">
        <f t="shared" si="208"/>
        <v>0</v>
      </c>
      <c r="L578" s="220">
        <f t="shared" si="203"/>
        <v>0</v>
      </c>
      <c r="M578" s="172"/>
    </row>
    <row r="579" spans="1:13" ht="49.5" customHeight="1" x14ac:dyDescent="0.2">
      <c r="A579" s="102" t="s">
        <v>103</v>
      </c>
      <c r="B579" s="183" t="s">
        <v>148</v>
      </c>
      <c r="C579" s="183" t="s">
        <v>8</v>
      </c>
      <c r="D579" s="183" t="s">
        <v>150</v>
      </c>
      <c r="E579" s="100" t="s">
        <v>146</v>
      </c>
      <c r="F579" s="183" t="s">
        <v>125</v>
      </c>
      <c r="G579" s="183" t="s">
        <v>105</v>
      </c>
      <c r="H579" s="183" t="s">
        <v>118</v>
      </c>
      <c r="I579" s="115">
        <v>900</v>
      </c>
      <c r="J579" s="219">
        <f>'Приложение 2'!J71</f>
        <v>1.9</v>
      </c>
      <c r="K579" s="219">
        <f>'Приложение 2'!K71</f>
        <v>0</v>
      </c>
      <c r="L579" s="220">
        <f t="shared" si="203"/>
        <v>0</v>
      </c>
      <c r="M579" s="172"/>
    </row>
    <row r="580" spans="1:13" ht="38.25" hidden="1" x14ac:dyDescent="0.2">
      <c r="A580" s="102" t="s">
        <v>454</v>
      </c>
      <c r="B580" s="183" t="s">
        <v>148</v>
      </c>
      <c r="C580" s="183" t="s">
        <v>8</v>
      </c>
      <c r="D580" s="183" t="s">
        <v>150</v>
      </c>
      <c r="E580" s="100" t="s">
        <v>453</v>
      </c>
      <c r="F580" s="183"/>
      <c r="G580" s="183"/>
      <c r="H580" s="183"/>
      <c r="I580" s="115"/>
      <c r="J580" s="219">
        <f>J581</f>
        <v>0</v>
      </c>
      <c r="K580" s="219">
        <f t="shared" ref="K580:K584" si="209">K581</f>
        <v>0</v>
      </c>
      <c r="L580" s="220" t="e">
        <f t="shared" si="203"/>
        <v>#DIV/0!</v>
      </c>
      <c r="M580" s="172"/>
    </row>
    <row r="581" spans="1:13" ht="0.75" hidden="1" customHeight="1" x14ac:dyDescent="0.2">
      <c r="A581" s="99" t="s">
        <v>126</v>
      </c>
      <c r="B581" s="183" t="s">
        <v>148</v>
      </c>
      <c r="C581" s="183" t="s">
        <v>8</v>
      </c>
      <c r="D581" s="183" t="s">
        <v>150</v>
      </c>
      <c r="E581" s="100" t="s">
        <v>453</v>
      </c>
      <c r="F581" s="183" t="s">
        <v>124</v>
      </c>
      <c r="G581" s="231"/>
      <c r="H581" s="231"/>
      <c r="I581" s="232"/>
      <c r="J581" s="219">
        <f t="shared" ref="J581:J584" si="210">J582</f>
        <v>0</v>
      </c>
      <c r="K581" s="219">
        <f t="shared" si="209"/>
        <v>0</v>
      </c>
      <c r="L581" s="220" t="e">
        <f t="shared" si="203"/>
        <v>#DIV/0!</v>
      </c>
      <c r="M581" s="172"/>
    </row>
    <row r="582" spans="1:13" ht="38.25" hidden="1" x14ac:dyDescent="0.2">
      <c r="A582" s="99" t="s">
        <v>127</v>
      </c>
      <c r="B582" s="183" t="s">
        <v>148</v>
      </c>
      <c r="C582" s="183" t="s">
        <v>8</v>
      </c>
      <c r="D582" s="183" t="s">
        <v>150</v>
      </c>
      <c r="E582" s="100" t="s">
        <v>453</v>
      </c>
      <c r="F582" s="183" t="s">
        <v>125</v>
      </c>
      <c r="G582" s="231"/>
      <c r="H582" s="231"/>
      <c r="I582" s="232"/>
      <c r="J582" s="219">
        <f t="shared" si="210"/>
        <v>0</v>
      </c>
      <c r="K582" s="219">
        <f t="shared" si="209"/>
        <v>0</v>
      </c>
      <c r="L582" s="220" t="e">
        <f t="shared" si="203"/>
        <v>#DIV/0!</v>
      </c>
      <c r="M582" s="172"/>
    </row>
    <row r="583" spans="1:13" hidden="1" x14ac:dyDescent="0.2">
      <c r="A583" s="102" t="s">
        <v>104</v>
      </c>
      <c r="B583" s="183" t="s">
        <v>148</v>
      </c>
      <c r="C583" s="183" t="s">
        <v>8</v>
      </c>
      <c r="D583" s="183" t="s">
        <v>150</v>
      </c>
      <c r="E583" s="100" t="s">
        <v>453</v>
      </c>
      <c r="F583" s="183" t="s">
        <v>125</v>
      </c>
      <c r="G583" s="183" t="s">
        <v>105</v>
      </c>
      <c r="H583" s="231"/>
      <c r="I583" s="232"/>
      <c r="J583" s="219">
        <f t="shared" si="210"/>
        <v>0</v>
      </c>
      <c r="K583" s="219">
        <f t="shared" si="209"/>
        <v>0</v>
      </c>
      <c r="L583" s="220" t="e">
        <f t="shared" si="203"/>
        <v>#DIV/0!</v>
      </c>
      <c r="M583" s="172"/>
    </row>
    <row r="584" spans="1:13" ht="76.5" hidden="1" x14ac:dyDescent="0.2">
      <c r="A584" s="102" t="s">
        <v>119</v>
      </c>
      <c r="B584" s="183" t="s">
        <v>148</v>
      </c>
      <c r="C584" s="183" t="s">
        <v>8</v>
      </c>
      <c r="D584" s="183" t="s">
        <v>150</v>
      </c>
      <c r="E584" s="100" t="s">
        <v>453</v>
      </c>
      <c r="F584" s="183" t="s">
        <v>125</v>
      </c>
      <c r="G584" s="183" t="s">
        <v>105</v>
      </c>
      <c r="H584" s="183" t="s">
        <v>118</v>
      </c>
      <c r="I584" s="232"/>
      <c r="J584" s="219">
        <f t="shared" si="210"/>
        <v>0</v>
      </c>
      <c r="K584" s="219">
        <f t="shared" si="209"/>
        <v>0</v>
      </c>
      <c r="L584" s="220" t="e">
        <f t="shared" si="203"/>
        <v>#DIV/0!</v>
      </c>
      <c r="M584" s="172"/>
    </row>
    <row r="585" spans="1:13" ht="51" hidden="1" x14ac:dyDescent="0.2">
      <c r="A585" s="102" t="s">
        <v>103</v>
      </c>
      <c r="B585" s="183" t="s">
        <v>148</v>
      </c>
      <c r="C585" s="183" t="s">
        <v>8</v>
      </c>
      <c r="D585" s="183" t="s">
        <v>150</v>
      </c>
      <c r="E585" s="100" t="s">
        <v>453</v>
      </c>
      <c r="F585" s="183" t="s">
        <v>125</v>
      </c>
      <c r="G585" s="183" t="s">
        <v>105</v>
      </c>
      <c r="H585" s="183" t="s">
        <v>118</v>
      </c>
      <c r="I585" s="115">
        <v>900</v>
      </c>
      <c r="J585" s="219">
        <f>'Приложение 2'!J75</f>
        <v>0</v>
      </c>
      <c r="K585" s="219">
        <f>'Приложение 2'!K75</f>
        <v>0</v>
      </c>
      <c r="L585" s="220" t="e">
        <f t="shared" si="203"/>
        <v>#DIV/0!</v>
      </c>
      <c r="M585" s="172"/>
    </row>
    <row r="586" spans="1:13" ht="89.25" hidden="1" x14ac:dyDescent="0.2">
      <c r="A586" s="102" t="s">
        <v>475</v>
      </c>
      <c r="B586" s="183" t="s">
        <v>148</v>
      </c>
      <c r="C586" s="183" t="s">
        <v>8</v>
      </c>
      <c r="D586" s="183" t="s">
        <v>150</v>
      </c>
      <c r="E586" s="183" t="s">
        <v>474</v>
      </c>
      <c r="F586" s="183"/>
      <c r="G586" s="183"/>
      <c r="H586" s="183"/>
      <c r="I586" s="115"/>
      <c r="J586" s="219">
        <f>J587</f>
        <v>0</v>
      </c>
      <c r="K586" s="219">
        <f>K587</f>
        <v>0</v>
      </c>
      <c r="L586" s="220" t="e">
        <f t="shared" si="203"/>
        <v>#DIV/0!</v>
      </c>
      <c r="M586" s="172"/>
    </row>
    <row r="587" spans="1:13" ht="89.25" hidden="1" x14ac:dyDescent="0.2">
      <c r="A587" s="102" t="s">
        <v>115</v>
      </c>
      <c r="B587" s="183" t="s">
        <v>148</v>
      </c>
      <c r="C587" s="183" t="s">
        <v>8</v>
      </c>
      <c r="D587" s="183" t="s">
        <v>150</v>
      </c>
      <c r="E587" s="183" t="s">
        <v>474</v>
      </c>
      <c r="F587" s="183" t="s">
        <v>114</v>
      </c>
      <c r="G587" s="231"/>
      <c r="H587" s="231"/>
      <c r="I587" s="232"/>
      <c r="J587" s="219">
        <f>J588</f>
        <v>0</v>
      </c>
      <c r="K587" s="219">
        <f t="shared" ref="J587:K590" si="211">K588</f>
        <v>0</v>
      </c>
      <c r="L587" s="220" t="e">
        <f t="shared" si="203"/>
        <v>#DIV/0!</v>
      </c>
      <c r="M587" s="172"/>
    </row>
    <row r="588" spans="1:13" ht="25.5" hidden="1" x14ac:dyDescent="0.2">
      <c r="A588" s="99" t="s">
        <v>165</v>
      </c>
      <c r="B588" s="183" t="s">
        <v>148</v>
      </c>
      <c r="C588" s="183" t="s">
        <v>8</v>
      </c>
      <c r="D588" s="183" t="s">
        <v>150</v>
      </c>
      <c r="E588" s="183" t="s">
        <v>474</v>
      </c>
      <c r="F588" s="183" t="s">
        <v>162</v>
      </c>
      <c r="G588" s="231"/>
      <c r="H588" s="231"/>
      <c r="I588" s="232"/>
      <c r="J588" s="219">
        <f t="shared" si="211"/>
        <v>0</v>
      </c>
      <c r="K588" s="219">
        <f t="shared" si="211"/>
        <v>0</v>
      </c>
      <c r="L588" s="220" t="e">
        <f t="shared" si="203"/>
        <v>#DIV/0!</v>
      </c>
      <c r="M588" s="172"/>
    </row>
    <row r="589" spans="1:13" ht="25.5" hidden="1" x14ac:dyDescent="0.2">
      <c r="A589" s="99" t="s">
        <v>167</v>
      </c>
      <c r="B589" s="183" t="s">
        <v>148</v>
      </c>
      <c r="C589" s="183" t="s">
        <v>8</v>
      </c>
      <c r="D589" s="183" t="s">
        <v>150</v>
      </c>
      <c r="E589" s="183" t="s">
        <v>474</v>
      </c>
      <c r="F589" s="183" t="s">
        <v>162</v>
      </c>
      <c r="G589" s="183" t="s">
        <v>166</v>
      </c>
      <c r="H589" s="231"/>
      <c r="I589" s="232"/>
      <c r="J589" s="219">
        <f t="shared" si="211"/>
        <v>0</v>
      </c>
      <c r="K589" s="219">
        <f t="shared" si="211"/>
        <v>0</v>
      </c>
      <c r="L589" s="220" t="e">
        <f t="shared" si="203"/>
        <v>#DIV/0!</v>
      </c>
      <c r="M589" s="172"/>
    </row>
    <row r="590" spans="1:13" ht="51" hidden="1" x14ac:dyDescent="0.2">
      <c r="A590" s="102" t="s">
        <v>247</v>
      </c>
      <c r="B590" s="183" t="s">
        <v>148</v>
      </c>
      <c r="C590" s="183" t="s">
        <v>8</v>
      </c>
      <c r="D590" s="183" t="s">
        <v>150</v>
      </c>
      <c r="E590" s="183" t="s">
        <v>474</v>
      </c>
      <c r="F590" s="183" t="s">
        <v>162</v>
      </c>
      <c r="G590" s="183" t="s">
        <v>166</v>
      </c>
      <c r="H590" s="183" t="s">
        <v>17</v>
      </c>
      <c r="I590" s="232"/>
      <c r="J590" s="219">
        <f t="shared" si="211"/>
        <v>0</v>
      </c>
      <c r="K590" s="219">
        <f t="shared" si="211"/>
        <v>0</v>
      </c>
      <c r="L590" s="220" t="e">
        <f t="shared" si="203"/>
        <v>#DIV/0!</v>
      </c>
      <c r="M590" s="172"/>
    </row>
    <row r="591" spans="1:13" ht="63.75" hidden="1" x14ac:dyDescent="0.2">
      <c r="A591" s="102" t="s">
        <v>336</v>
      </c>
      <c r="B591" s="183" t="s">
        <v>148</v>
      </c>
      <c r="C591" s="183" t="s">
        <v>8</v>
      </c>
      <c r="D591" s="183" t="s">
        <v>150</v>
      </c>
      <c r="E591" s="183" t="s">
        <v>474</v>
      </c>
      <c r="F591" s="183" t="s">
        <v>162</v>
      </c>
      <c r="G591" s="183" t="s">
        <v>166</v>
      </c>
      <c r="H591" s="183" t="s">
        <v>17</v>
      </c>
      <c r="I591" s="115">
        <v>901</v>
      </c>
      <c r="J591" s="219">
        <f>'Приложение 2'!J286</f>
        <v>0</v>
      </c>
      <c r="K591" s="219">
        <f>'Приложение 2'!K286</f>
        <v>0</v>
      </c>
      <c r="L591" s="220" t="e">
        <f t="shared" si="203"/>
        <v>#DIV/0!</v>
      </c>
      <c r="M591" s="172"/>
    </row>
    <row r="592" spans="1:13" ht="38.25" x14ac:dyDescent="0.2">
      <c r="A592" s="105" t="s">
        <v>218</v>
      </c>
      <c r="B592" s="183" t="s">
        <v>148</v>
      </c>
      <c r="C592" s="183" t="s">
        <v>8</v>
      </c>
      <c r="D592" s="183" t="s">
        <v>150</v>
      </c>
      <c r="E592" s="100" t="s">
        <v>217</v>
      </c>
      <c r="F592" s="183"/>
      <c r="G592" s="183"/>
      <c r="H592" s="183"/>
      <c r="I592" s="115"/>
      <c r="J592" s="219">
        <f>J593</f>
        <v>1800</v>
      </c>
      <c r="K592" s="219">
        <f t="shared" ref="K592:K608" si="212">K593</f>
        <v>400</v>
      </c>
      <c r="L592" s="220">
        <f t="shared" si="203"/>
        <v>22.222222222222221</v>
      </c>
      <c r="M592" s="172"/>
    </row>
    <row r="593" spans="1:13" ht="51" x14ac:dyDescent="0.2">
      <c r="A593" s="99" t="s">
        <v>222</v>
      </c>
      <c r="B593" s="183" t="s">
        <v>148</v>
      </c>
      <c r="C593" s="183" t="s">
        <v>8</v>
      </c>
      <c r="D593" s="183" t="s">
        <v>150</v>
      </c>
      <c r="E593" s="100" t="s">
        <v>217</v>
      </c>
      <c r="F593" s="183" t="s">
        <v>219</v>
      </c>
      <c r="G593" s="231"/>
      <c r="H593" s="231"/>
      <c r="I593" s="232"/>
      <c r="J593" s="219">
        <f t="shared" ref="J593:J596" si="213">J594</f>
        <v>1800</v>
      </c>
      <c r="K593" s="219">
        <f t="shared" si="212"/>
        <v>400</v>
      </c>
      <c r="L593" s="220">
        <f t="shared" si="203"/>
        <v>22.222222222222221</v>
      </c>
      <c r="M593" s="172"/>
    </row>
    <row r="594" spans="1:13" ht="51" x14ac:dyDescent="0.2">
      <c r="A594" s="99" t="s">
        <v>221</v>
      </c>
      <c r="B594" s="183" t="s">
        <v>148</v>
      </c>
      <c r="C594" s="183" t="s">
        <v>8</v>
      </c>
      <c r="D594" s="183" t="s">
        <v>150</v>
      </c>
      <c r="E594" s="100" t="s">
        <v>217</v>
      </c>
      <c r="F594" s="183" t="s">
        <v>220</v>
      </c>
      <c r="G594" s="231"/>
      <c r="H594" s="231"/>
      <c r="I594" s="232"/>
      <c r="J594" s="219">
        <f t="shared" si="213"/>
        <v>1800</v>
      </c>
      <c r="K594" s="219">
        <f t="shared" si="212"/>
        <v>400</v>
      </c>
      <c r="L594" s="220">
        <f t="shared" si="203"/>
        <v>22.222222222222221</v>
      </c>
      <c r="M594" s="172"/>
    </row>
    <row r="595" spans="1:13" x14ac:dyDescent="0.2">
      <c r="A595" s="102" t="s">
        <v>215</v>
      </c>
      <c r="B595" s="183" t="s">
        <v>148</v>
      </c>
      <c r="C595" s="183" t="s">
        <v>8</v>
      </c>
      <c r="D595" s="183" t="s">
        <v>150</v>
      </c>
      <c r="E595" s="100" t="s">
        <v>217</v>
      </c>
      <c r="F595" s="183" t="s">
        <v>220</v>
      </c>
      <c r="G595" s="183" t="s">
        <v>20</v>
      </c>
      <c r="H595" s="231"/>
      <c r="I595" s="232"/>
      <c r="J595" s="219">
        <f t="shared" si="213"/>
        <v>1800</v>
      </c>
      <c r="K595" s="219">
        <f t="shared" si="212"/>
        <v>400</v>
      </c>
      <c r="L595" s="220">
        <f t="shared" si="203"/>
        <v>22.222222222222221</v>
      </c>
      <c r="M595" s="172"/>
    </row>
    <row r="596" spans="1:13" x14ac:dyDescent="0.2">
      <c r="A596" s="102" t="s">
        <v>216</v>
      </c>
      <c r="B596" s="183" t="s">
        <v>148</v>
      </c>
      <c r="C596" s="183" t="s">
        <v>8</v>
      </c>
      <c r="D596" s="183" t="s">
        <v>150</v>
      </c>
      <c r="E596" s="100" t="s">
        <v>217</v>
      </c>
      <c r="F596" s="183" t="s">
        <v>220</v>
      </c>
      <c r="G596" s="183" t="s">
        <v>20</v>
      </c>
      <c r="H596" s="183" t="s">
        <v>108</v>
      </c>
      <c r="I596" s="232"/>
      <c r="J596" s="219">
        <f t="shared" si="213"/>
        <v>1800</v>
      </c>
      <c r="K596" s="219">
        <f t="shared" si="212"/>
        <v>400</v>
      </c>
      <c r="L596" s="220">
        <f t="shared" si="203"/>
        <v>22.222222222222221</v>
      </c>
      <c r="M596" s="172"/>
    </row>
    <row r="597" spans="1:13" ht="49.5" customHeight="1" x14ac:dyDescent="0.2">
      <c r="A597" s="102" t="s">
        <v>103</v>
      </c>
      <c r="B597" s="183" t="s">
        <v>148</v>
      </c>
      <c r="C597" s="183" t="s">
        <v>8</v>
      </c>
      <c r="D597" s="183" t="s">
        <v>150</v>
      </c>
      <c r="E597" s="100" t="s">
        <v>217</v>
      </c>
      <c r="F597" s="183" t="s">
        <v>220</v>
      </c>
      <c r="G597" s="183" t="s">
        <v>20</v>
      </c>
      <c r="H597" s="183" t="s">
        <v>108</v>
      </c>
      <c r="I597" s="115">
        <v>900</v>
      </c>
      <c r="J597" s="219">
        <f>'Приложение 2'!J230</f>
        <v>1800</v>
      </c>
      <c r="K597" s="219">
        <f>'Приложение 2'!K230</f>
        <v>400</v>
      </c>
      <c r="L597" s="220">
        <f t="shared" si="203"/>
        <v>22.222222222222221</v>
      </c>
      <c r="M597" s="172"/>
    </row>
    <row r="598" spans="1:13" ht="180" hidden="1" customHeight="1" x14ac:dyDescent="0.2">
      <c r="A598" s="117" t="s">
        <v>485</v>
      </c>
      <c r="B598" s="183" t="s">
        <v>148</v>
      </c>
      <c r="C598" s="183" t="s">
        <v>8</v>
      </c>
      <c r="D598" s="183" t="s">
        <v>150</v>
      </c>
      <c r="E598" s="100" t="s">
        <v>484</v>
      </c>
      <c r="F598" s="183"/>
      <c r="G598" s="183"/>
      <c r="H598" s="183"/>
      <c r="I598" s="115"/>
      <c r="J598" s="219">
        <f>J599</f>
        <v>0</v>
      </c>
      <c r="K598" s="219">
        <f t="shared" ref="K598:K602" si="214">K599</f>
        <v>0</v>
      </c>
      <c r="L598" s="220" t="e">
        <f t="shared" si="203"/>
        <v>#DIV/0!</v>
      </c>
      <c r="M598" s="172"/>
    </row>
    <row r="599" spans="1:13" ht="38.25" hidden="1" x14ac:dyDescent="0.2">
      <c r="A599" s="99" t="s">
        <v>126</v>
      </c>
      <c r="B599" s="183" t="s">
        <v>148</v>
      </c>
      <c r="C599" s="183" t="s">
        <v>8</v>
      </c>
      <c r="D599" s="183" t="s">
        <v>150</v>
      </c>
      <c r="E599" s="100" t="s">
        <v>484</v>
      </c>
      <c r="F599" s="183" t="s">
        <v>124</v>
      </c>
      <c r="G599" s="231"/>
      <c r="H599" s="231"/>
      <c r="I599" s="232"/>
      <c r="J599" s="219">
        <f t="shared" ref="J599:J602" si="215">J600</f>
        <v>0</v>
      </c>
      <c r="K599" s="219">
        <f t="shared" si="214"/>
        <v>0</v>
      </c>
      <c r="L599" s="220" t="e">
        <f t="shared" si="203"/>
        <v>#DIV/0!</v>
      </c>
      <c r="M599" s="172"/>
    </row>
    <row r="600" spans="1:13" ht="38.25" hidden="1" x14ac:dyDescent="0.2">
      <c r="A600" s="99" t="s">
        <v>127</v>
      </c>
      <c r="B600" s="183" t="s">
        <v>148</v>
      </c>
      <c r="C600" s="183" t="s">
        <v>8</v>
      </c>
      <c r="D600" s="183" t="s">
        <v>150</v>
      </c>
      <c r="E600" s="100" t="s">
        <v>484</v>
      </c>
      <c r="F600" s="183" t="s">
        <v>125</v>
      </c>
      <c r="G600" s="231"/>
      <c r="H600" s="231"/>
      <c r="I600" s="232"/>
      <c r="J600" s="219">
        <f t="shared" si="215"/>
        <v>0</v>
      </c>
      <c r="K600" s="219">
        <f t="shared" si="214"/>
        <v>0</v>
      </c>
      <c r="L600" s="220" t="e">
        <f t="shared" si="203"/>
        <v>#DIV/0!</v>
      </c>
      <c r="M600" s="172"/>
    </row>
    <row r="601" spans="1:13" hidden="1" x14ac:dyDescent="0.2">
      <c r="A601" s="102" t="s">
        <v>176</v>
      </c>
      <c r="B601" s="183" t="s">
        <v>148</v>
      </c>
      <c r="C601" s="183" t="s">
        <v>8</v>
      </c>
      <c r="D601" s="183" t="s">
        <v>150</v>
      </c>
      <c r="E601" s="100" t="s">
        <v>484</v>
      </c>
      <c r="F601" s="183" t="s">
        <v>125</v>
      </c>
      <c r="G601" s="183" t="s">
        <v>118</v>
      </c>
      <c r="H601" s="231"/>
      <c r="I601" s="232"/>
      <c r="J601" s="219">
        <f t="shared" si="215"/>
        <v>0</v>
      </c>
      <c r="K601" s="219">
        <f t="shared" si="214"/>
        <v>0</v>
      </c>
      <c r="L601" s="220" t="e">
        <f t="shared" si="203"/>
        <v>#DIV/0!</v>
      </c>
      <c r="M601" s="172"/>
    </row>
    <row r="602" spans="1:13" hidden="1" x14ac:dyDescent="0.2">
      <c r="A602" s="102" t="s">
        <v>177</v>
      </c>
      <c r="B602" s="183" t="s">
        <v>148</v>
      </c>
      <c r="C602" s="183" t="s">
        <v>8</v>
      </c>
      <c r="D602" s="183" t="s">
        <v>150</v>
      </c>
      <c r="E602" s="100" t="s">
        <v>484</v>
      </c>
      <c r="F602" s="183" t="s">
        <v>125</v>
      </c>
      <c r="G602" s="183" t="s">
        <v>118</v>
      </c>
      <c r="H602" s="183" t="s">
        <v>155</v>
      </c>
      <c r="I602" s="232"/>
      <c r="J602" s="219">
        <f t="shared" si="215"/>
        <v>0</v>
      </c>
      <c r="K602" s="219">
        <f t="shared" si="214"/>
        <v>0</v>
      </c>
      <c r="L602" s="220" t="e">
        <f t="shared" si="203"/>
        <v>#DIV/0!</v>
      </c>
      <c r="M602" s="172"/>
    </row>
    <row r="603" spans="1:13" ht="51" hidden="1" x14ac:dyDescent="0.2">
      <c r="A603" s="102" t="s">
        <v>103</v>
      </c>
      <c r="B603" s="183" t="s">
        <v>148</v>
      </c>
      <c r="C603" s="183" t="s">
        <v>8</v>
      </c>
      <c r="D603" s="183" t="s">
        <v>150</v>
      </c>
      <c r="E603" s="100" t="s">
        <v>484</v>
      </c>
      <c r="F603" s="183" t="s">
        <v>125</v>
      </c>
      <c r="G603" s="183" t="s">
        <v>118</v>
      </c>
      <c r="H603" s="183" t="s">
        <v>155</v>
      </c>
      <c r="I603" s="115">
        <v>900</v>
      </c>
      <c r="J603" s="219">
        <f>'Приложение 2'!J129</f>
        <v>0</v>
      </c>
      <c r="K603" s="219">
        <f>'Приложение 2'!K129</f>
        <v>0</v>
      </c>
      <c r="L603" s="220" t="e">
        <f t="shared" si="203"/>
        <v>#DIV/0!</v>
      </c>
      <c r="M603" s="172"/>
    </row>
    <row r="604" spans="1:13" ht="114.75" x14ac:dyDescent="0.2">
      <c r="A604" s="105" t="s">
        <v>145</v>
      </c>
      <c r="B604" s="183" t="s">
        <v>148</v>
      </c>
      <c r="C604" s="183" t="s">
        <v>8</v>
      </c>
      <c r="D604" s="183" t="s">
        <v>150</v>
      </c>
      <c r="E604" s="100" t="s">
        <v>214</v>
      </c>
      <c r="F604" s="183"/>
      <c r="G604" s="183"/>
      <c r="H604" s="183"/>
      <c r="I604" s="115"/>
      <c r="J604" s="219">
        <f>J605</f>
        <v>7018.4</v>
      </c>
      <c r="K604" s="219">
        <f t="shared" si="212"/>
        <v>5233.7</v>
      </c>
      <c r="L604" s="220">
        <f t="shared" si="203"/>
        <v>74.571127322466651</v>
      </c>
      <c r="M604" s="172"/>
    </row>
    <row r="605" spans="1:13" ht="38.25" x14ac:dyDescent="0.2">
      <c r="A605" s="99" t="s">
        <v>199</v>
      </c>
      <c r="B605" s="183" t="s">
        <v>148</v>
      </c>
      <c r="C605" s="183" t="s">
        <v>8</v>
      </c>
      <c r="D605" s="183" t="s">
        <v>150</v>
      </c>
      <c r="E605" s="100" t="s">
        <v>214</v>
      </c>
      <c r="F605" s="183" t="s">
        <v>197</v>
      </c>
      <c r="G605" s="231"/>
      <c r="H605" s="231"/>
      <c r="I605" s="232"/>
      <c r="J605" s="219">
        <f t="shared" ref="J605:J608" si="216">J606</f>
        <v>7018.4</v>
      </c>
      <c r="K605" s="219">
        <f t="shared" si="212"/>
        <v>5233.7</v>
      </c>
      <c r="L605" s="220">
        <f t="shared" si="203"/>
        <v>74.571127322466651</v>
      </c>
      <c r="M605" s="172"/>
    </row>
    <row r="606" spans="1:13" x14ac:dyDescent="0.2">
      <c r="A606" s="99" t="s">
        <v>200</v>
      </c>
      <c r="B606" s="183" t="s">
        <v>148</v>
      </c>
      <c r="C606" s="183" t="s">
        <v>8</v>
      </c>
      <c r="D606" s="183" t="s">
        <v>150</v>
      </c>
      <c r="E606" s="100" t="s">
        <v>214</v>
      </c>
      <c r="F606" s="183" t="s">
        <v>198</v>
      </c>
      <c r="G606" s="231"/>
      <c r="H606" s="231"/>
      <c r="I606" s="232"/>
      <c r="J606" s="219">
        <f t="shared" si="216"/>
        <v>7018.4</v>
      </c>
      <c r="K606" s="219">
        <f t="shared" si="212"/>
        <v>5233.7</v>
      </c>
      <c r="L606" s="220">
        <f t="shared" si="203"/>
        <v>74.571127322466651</v>
      </c>
      <c r="M606" s="172"/>
    </row>
    <row r="607" spans="1:13" x14ac:dyDescent="0.2">
      <c r="A607" s="102" t="s">
        <v>207</v>
      </c>
      <c r="B607" s="183" t="s">
        <v>148</v>
      </c>
      <c r="C607" s="183" t="s">
        <v>8</v>
      </c>
      <c r="D607" s="183" t="s">
        <v>150</v>
      </c>
      <c r="E607" s="100" t="s">
        <v>214</v>
      </c>
      <c r="F607" s="183" t="s">
        <v>198</v>
      </c>
      <c r="G607" s="183" t="s">
        <v>17</v>
      </c>
      <c r="H607" s="231"/>
      <c r="I607" s="232"/>
      <c r="J607" s="219">
        <f t="shared" si="216"/>
        <v>7018.4</v>
      </c>
      <c r="K607" s="219">
        <f t="shared" si="212"/>
        <v>5233.7</v>
      </c>
      <c r="L607" s="220">
        <f t="shared" si="203"/>
        <v>74.571127322466651</v>
      </c>
      <c r="M607" s="172"/>
    </row>
    <row r="608" spans="1:13" x14ac:dyDescent="0.2">
      <c r="A608" s="102" t="s">
        <v>213</v>
      </c>
      <c r="B608" s="183" t="s">
        <v>148</v>
      </c>
      <c r="C608" s="183" t="s">
        <v>8</v>
      </c>
      <c r="D608" s="183" t="s">
        <v>150</v>
      </c>
      <c r="E608" s="100" t="s">
        <v>214</v>
      </c>
      <c r="F608" s="183" t="s">
        <v>198</v>
      </c>
      <c r="G608" s="183" t="s">
        <v>17</v>
      </c>
      <c r="H608" s="183" t="s">
        <v>118</v>
      </c>
      <c r="I608" s="232"/>
      <c r="J608" s="219">
        <f t="shared" si="216"/>
        <v>7018.4</v>
      </c>
      <c r="K608" s="219">
        <f t="shared" si="212"/>
        <v>5233.7</v>
      </c>
      <c r="L608" s="220">
        <f t="shared" si="203"/>
        <v>74.571127322466651</v>
      </c>
      <c r="M608" s="172"/>
    </row>
    <row r="609" spans="1:13" ht="51" x14ac:dyDescent="0.2">
      <c r="A609" s="102" t="s">
        <v>103</v>
      </c>
      <c r="B609" s="183" t="s">
        <v>148</v>
      </c>
      <c r="C609" s="183" t="s">
        <v>8</v>
      </c>
      <c r="D609" s="183" t="s">
        <v>150</v>
      </c>
      <c r="E609" s="100" t="s">
        <v>214</v>
      </c>
      <c r="F609" s="183" t="s">
        <v>198</v>
      </c>
      <c r="G609" s="183" t="s">
        <v>17</v>
      </c>
      <c r="H609" s="183" t="s">
        <v>118</v>
      </c>
      <c r="I609" s="115">
        <v>900</v>
      </c>
      <c r="J609" s="219">
        <f>'Приложение 2'!J216</f>
        <v>7018.4</v>
      </c>
      <c r="K609" s="219">
        <f>'Приложение 2'!K216</f>
        <v>5233.7</v>
      </c>
      <c r="L609" s="220">
        <f t="shared" si="203"/>
        <v>74.571127322466651</v>
      </c>
      <c r="M609" s="172"/>
    </row>
  </sheetData>
  <autoFilter ref="A7:X609"/>
  <mergeCells count="11">
    <mergeCell ref="I1:L1"/>
    <mergeCell ref="A3:L3"/>
    <mergeCell ref="I4:L4"/>
    <mergeCell ref="A5:A6"/>
    <mergeCell ref="B5:E6"/>
    <mergeCell ref="F5:F6"/>
    <mergeCell ref="G5:G6"/>
    <mergeCell ref="H5:H6"/>
    <mergeCell ref="I5:I6"/>
    <mergeCell ref="J5:L5"/>
    <mergeCell ref="I2:L2"/>
  </mergeCells>
  <conditionalFormatting sqref="A391">
    <cfRule type="expression" dxfId="167" priority="311" stopIfTrue="1">
      <formula>#REF!=""</formula>
    </cfRule>
    <cfRule type="expression" dxfId="166" priority="312" stopIfTrue="1">
      <formula>$K391&lt;&gt;""</formula>
    </cfRule>
    <cfRule type="expression" dxfId="165" priority="313" stopIfTrue="1">
      <formula>AND($I391="",#REF!&lt;&gt;"")</formula>
    </cfRule>
  </conditionalFormatting>
  <conditionalFormatting sqref="A391">
    <cfRule type="expression" dxfId="164" priority="308" stopIfTrue="1">
      <formula>$D391=""</formula>
    </cfRule>
    <cfRule type="expression" dxfId="163" priority="309" stopIfTrue="1">
      <formula>#REF!&lt;&gt;""</formula>
    </cfRule>
    <cfRule type="expression" dxfId="162" priority="310" stopIfTrue="1">
      <formula>AND(#REF!="",$D391&lt;&gt;"")</formula>
    </cfRule>
  </conditionalFormatting>
  <conditionalFormatting sqref="A391">
    <cfRule type="expression" dxfId="161" priority="305" stopIfTrue="1">
      <formula>$D391=""</formula>
    </cfRule>
    <cfRule type="expression" dxfId="160" priority="306" stopIfTrue="1">
      <formula>#REF!&lt;&gt;""</formula>
    </cfRule>
    <cfRule type="expression" dxfId="159" priority="307" stopIfTrue="1">
      <formula>AND(#REF!="",$D391&lt;&gt;"")</formula>
    </cfRule>
  </conditionalFormatting>
  <conditionalFormatting sqref="A391">
    <cfRule type="expression" dxfId="158" priority="302" stopIfTrue="1">
      <formula>#REF!=""</formula>
    </cfRule>
    <cfRule type="expression" dxfId="157" priority="303" stopIfTrue="1">
      <formula>$K391&lt;&gt;""</formula>
    </cfRule>
    <cfRule type="expression" dxfId="156" priority="304" stopIfTrue="1">
      <formula>AND($I391="",#REF!&lt;&gt;"")</formula>
    </cfRule>
  </conditionalFormatting>
  <conditionalFormatting sqref="A390">
    <cfRule type="expression" dxfId="155" priority="299" stopIfTrue="1">
      <formula>#REF!=""</formula>
    </cfRule>
    <cfRule type="expression" dxfId="154" priority="300" stopIfTrue="1">
      <formula>$K390&lt;&gt;""</formula>
    </cfRule>
    <cfRule type="expression" dxfId="153" priority="301" stopIfTrue="1">
      <formula>AND($I390="",#REF!&lt;&gt;"")</formula>
    </cfRule>
  </conditionalFormatting>
  <conditionalFormatting sqref="A393">
    <cfRule type="expression" dxfId="152" priority="296" stopIfTrue="1">
      <formula>#REF!=""</formula>
    </cfRule>
    <cfRule type="expression" dxfId="151" priority="297" stopIfTrue="1">
      <formula>$K393&lt;&gt;""</formula>
    </cfRule>
    <cfRule type="expression" dxfId="150" priority="298" stopIfTrue="1">
      <formula>AND($I393="",#REF!&lt;&gt;"")</formula>
    </cfRule>
  </conditionalFormatting>
  <conditionalFormatting sqref="A395">
    <cfRule type="expression" dxfId="149" priority="293" stopIfTrue="1">
      <formula>#REF!=""</formula>
    </cfRule>
    <cfRule type="expression" dxfId="148" priority="294" stopIfTrue="1">
      <formula>$K395&lt;&gt;""</formula>
    </cfRule>
    <cfRule type="expression" dxfId="147" priority="295" stopIfTrue="1">
      <formula>AND($I395="",#REF!&lt;&gt;"")</formula>
    </cfRule>
  </conditionalFormatting>
  <conditionalFormatting sqref="A395">
    <cfRule type="expression" dxfId="146" priority="290" stopIfTrue="1">
      <formula>#REF!=""</formula>
    </cfRule>
    <cfRule type="expression" dxfId="145" priority="291" stopIfTrue="1">
      <formula>$K395&lt;&gt;""</formula>
    </cfRule>
    <cfRule type="expression" dxfId="144" priority="292" stopIfTrue="1">
      <formula>AND($I395="",#REF!&lt;&gt;"")</formula>
    </cfRule>
  </conditionalFormatting>
  <conditionalFormatting sqref="A395">
    <cfRule type="expression" dxfId="143" priority="287" stopIfTrue="1">
      <formula>#REF!=""</formula>
    </cfRule>
    <cfRule type="expression" dxfId="142" priority="288" stopIfTrue="1">
      <formula>$K395&lt;&gt;""</formula>
    </cfRule>
    <cfRule type="expression" dxfId="141" priority="289" stopIfTrue="1">
      <formula>AND($I395="",#REF!&lt;&gt;"")</formula>
    </cfRule>
  </conditionalFormatting>
  <conditionalFormatting sqref="A164">
    <cfRule type="expression" dxfId="140" priority="284" stopIfTrue="1">
      <formula>#REF!=""</formula>
    </cfRule>
    <cfRule type="expression" dxfId="139" priority="285" stopIfTrue="1">
      <formula>#REF!&lt;&gt;""</formula>
    </cfRule>
    <cfRule type="expression" dxfId="138" priority="286" stopIfTrue="1">
      <formula>AND(#REF!="",#REF!&lt;&gt;"")</formula>
    </cfRule>
  </conditionalFormatting>
  <conditionalFormatting sqref="A164">
    <cfRule type="expression" dxfId="137" priority="281" stopIfTrue="1">
      <formula>#REF!=""</formula>
    </cfRule>
    <cfRule type="expression" dxfId="136" priority="282" stopIfTrue="1">
      <formula>$K164&lt;&gt;""</formula>
    </cfRule>
    <cfRule type="expression" dxfId="135" priority="283" stopIfTrue="1">
      <formula>AND($I164="",#REF!&lt;&gt;"")</formula>
    </cfRule>
  </conditionalFormatting>
  <conditionalFormatting sqref="A267:A268">
    <cfRule type="expression" dxfId="134" priority="275" stopIfTrue="1">
      <formula>#REF!=""</formula>
    </cfRule>
    <cfRule type="expression" dxfId="133" priority="276" stopIfTrue="1">
      <formula>#REF!&lt;&gt;""</formula>
    </cfRule>
    <cfRule type="expression" dxfId="132" priority="277" stopIfTrue="1">
      <formula>AND($I267="",#REF!&lt;&gt;"")</formula>
    </cfRule>
  </conditionalFormatting>
  <conditionalFormatting sqref="A267:A268">
    <cfRule type="expression" dxfId="131" priority="278" stopIfTrue="1">
      <formula>$H267=""</formula>
    </cfRule>
    <cfRule type="expression" dxfId="130" priority="279" stopIfTrue="1">
      <formula>$K267&lt;&gt;""</formula>
    </cfRule>
    <cfRule type="expression" dxfId="129" priority="280" stopIfTrue="1">
      <formula>AND($I267="",$H267&lt;&gt;"")</formula>
    </cfRule>
  </conditionalFormatting>
  <conditionalFormatting sqref="A267:A268">
    <cfRule type="expression" dxfId="128" priority="272" stopIfTrue="1">
      <formula>#REF!=""</formula>
    </cfRule>
    <cfRule type="expression" dxfId="127" priority="273" stopIfTrue="1">
      <formula>$K267&lt;&gt;""</formula>
    </cfRule>
    <cfRule type="expression" dxfId="126" priority="274" stopIfTrue="1">
      <formula>AND($I267="",#REF!&lt;&gt;"")</formula>
    </cfRule>
  </conditionalFormatting>
  <conditionalFormatting sqref="A267:A268">
    <cfRule type="expression" dxfId="125" priority="271" stopIfTrue="1">
      <formula>#REF!&lt;&gt;""</formula>
    </cfRule>
  </conditionalFormatting>
  <conditionalFormatting sqref="A268">
    <cfRule type="expression" dxfId="124" priority="250" stopIfTrue="1">
      <formula>#REF!=""</formula>
    </cfRule>
    <cfRule type="expression" dxfId="123" priority="251" stopIfTrue="1">
      <formula>$K268&lt;&gt;""</formula>
    </cfRule>
    <cfRule type="expression" dxfId="122" priority="252" stopIfTrue="1">
      <formula>AND($I268="",#REF!&lt;&gt;"")</formula>
    </cfRule>
  </conditionalFormatting>
  <conditionalFormatting sqref="A268">
    <cfRule type="expression" dxfId="121" priority="247" stopIfTrue="1">
      <formula>$D268=""</formula>
    </cfRule>
    <cfRule type="expression" dxfId="120" priority="248" stopIfTrue="1">
      <formula>$G268&lt;&gt;""</formula>
    </cfRule>
    <cfRule type="expression" dxfId="119" priority="249" stopIfTrue="1">
      <formula>AND(#REF!="",$D268&lt;&gt;"")</formula>
    </cfRule>
  </conditionalFormatting>
  <conditionalFormatting sqref="A268">
    <cfRule type="expression" dxfId="118" priority="244" stopIfTrue="1">
      <formula>#REF!=""</formula>
    </cfRule>
    <cfRule type="expression" dxfId="117" priority="245" stopIfTrue="1">
      <formula>#REF!&lt;&gt;""</formula>
    </cfRule>
    <cfRule type="expression" dxfId="116" priority="246" stopIfTrue="1">
      <formula>AND($F268="",#REF!&lt;&gt;"")</formula>
    </cfRule>
  </conditionalFormatting>
  <conditionalFormatting sqref="A268">
    <cfRule type="expression" dxfId="115" priority="241" stopIfTrue="1">
      <formula>$D268=""</formula>
    </cfRule>
    <cfRule type="expression" dxfId="114" priority="242" stopIfTrue="1">
      <formula>#REF!&lt;&gt;""</formula>
    </cfRule>
    <cfRule type="expression" dxfId="113" priority="243" stopIfTrue="1">
      <formula>AND(#REF!="",$D268&lt;&gt;"")</formula>
    </cfRule>
  </conditionalFormatting>
  <conditionalFormatting sqref="A268">
    <cfRule type="expression" dxfId="112" priority="238" stopIfTrue="1">
      <formula>#REF!=""</formula>
    </cfRule>
    <cfRule type="expression" dxfId="111" priority="239" stopIfTrue="1">
      <formula>#REF!&lt;&gt;""</formula>
    </cfRule>
    <cfRule type="expression" dxfId="110" priority="240" stopIfTrue="1">
      <formula>AND($I268="",#REF!&lt;&gt;"")</formula>
    </cfRule>
  </conditionalFormatting>
  <conditionalFormatting sqref="A268">
    <cfRule type="expression" dxfId="109" priority="235" stopIfTrue="1">
      <formula>$D268=""</formula>
    </cfRule>
    <cfRule type="expression" dxfId="108" priority="236" stopIfTrue="1">
      <formula>#REF!&lt;&gt;""</formula>
    </cfRule>
    <cfRule type="expression" dxfId="107" priority="237" stopIfTrue="1">
      <formula>AND(#REF!="",$D268&lt;&gt;"")</formula>
    </cfRule>
  </conditionalFormatting>
  <conditionalFormatting sqref="A268">
    <cfRule type="expression" dxfId="106" priority="211" stopIfTrue="1">
      <formula>$D268=""</formula>
    </cfRule>
    <cfRule type="expression" dxfId="105" priority="212" stopIfTrue="1">
      <formula>$G268&lt;&gt;""</formula>
    </cfRule>
    <cfRule type="expression" dxfId="104" priority="213" stopIfTrue="1">
      <formula>AND(#REF!="",$D268&lt;&gt;"")</formula>
    </cfRule>
  </conditionalFormatting>
  <conditionalFormatting sqref="A268">
    <cfRule type="expression" dxfId="103" priority="208" stopIfTrue="1">
      <formula>#REF!=""</formula>
    </cfRule>
    <cfRule type="expression" dxfId="102" priority="209" stopIfTrue="1">
      <formula>#REF!&lt;&gt;""</formula>
    </cfRule>
    <cfRule type="expression" dxfId="101" priority="210" stopIfTrue="1">
      <formula>AND($F268="",#REF!&lt;&gt;"")</formula>
    </cfRule>
  </conditionalFormatting>
  <conditionalFormatting sqref="A268">
    <cfRule type="expression" dxfId="100" priority="205" stopIfTrue="1">
      <formula>$D268=""</formula>
    </cfRule>
    <cfRule type="expression" dxfId="99" priority="206" stopIfTrue="1">
      <formula>#REF!&lt;&gt;""</formula>
    </cfRule>
    <cfRule type="expression" dxfId="98" priority="207" stopIfTrue="1">
      <formula>AND(#REF!="",$D268&lt;&gt;"")</formula>
    </cfRule>
  </conditionalFormatting>
  <conditionalFormatting sqref="A268">
    <cfRule type="expression" dxfId="97" priority="202" stopIfTrue="1">
      <formula>#REF!=""</formula>
    </cfRule>
    <cfRule type="expression" dxfId="96" priority="203" stopIfTrue="1">
      <formula>#REF!&lt;&gt;""</formula>
    </cfRule>
    <cfRule type="expression" dxfId="95" priority="204" stopIfTrue="1">
      <formula>AND($I268="",#REF!&lt;&gt;"")</formula>
    </cfRule>
  </conditionalFormatting>
  <conditionalFormatting sqref="A268">
    <cfRule type="expression" dxfId="94" priority="199" stopIfTrue="1">
      <formula>$D268=""</formula>
    </cfRule>
    <cfRule type="expression" dxfId="93" priority="200" stopIfTrue="1">
      <formula>#REF!&lt;&gt;""</formula>
    </cfRule>
    <cfRule type="expression" dxfId="92" priority="201" stopIfTrue="1">
      <formula>AND(#REF!="",$D268&lt;&gt;"")</formula>
    </cfRule>
  </conditionalFormatting>
  <conditionalFormatting sqref="A268">
    <cfRule type="expression" dxfId="91" priority="196" stopIfTrue="1">
      <formula>#REF!=""</formula>
    </cfRule>
    <cfRule type="expression" dxfId="90" priority="197" stopIfTrue="1">
      <formula>$K268&lt;&gt;""</formula>
    </cfRule>
    <cfRule type="expression" dxfId="89" priority="198" stopIfTrue="1">
      <formula>AND($I268="",#REF!&lt;&gt;"")</formula>
    </cfRule>
  </conditionalFormatting>
  <conditionalFormatting sqref="A267">
    <cfRule type="expression" dxfId="88" priority="193" stopIfTrue="1">
      <formula>#REF!=""</formula>
    </cfRule>
    <cfRule type="expression" dxfId="87" priority="194" stopIfTrue="1">
      <formula>$K267&lt;&gt;""</formula>
    </cfRule>
    <cfRule type="expression" dxfId="86" priority="195" stopIfTrue="1">
      <formula>AND($I267="",#REF!&lt;&gt;"")</formula>
    </cfRule>
  </conditionalFormatting>
  <conditionalFormatting sqref="A267">
    <cfRule type="expression" dxfId="85" priority="190" stopIfTrue="1">
      <formula>$D267=""</formula>
    </cfRule>
    <cfRule type="expression" dxfId="84" priority="191" stopIfTrue="1">
      <formula>$G267&lt;&gt;""</formula>
    </cfRule>
    <cfRule type="expression" dxfId="83" priority="192" stopIfTrue="1">
      <formula>AND(#REF!="",$D267&lt;&gt;"")</formula>
    </cfRule>
  </conditionalFormatting>
  <conditionalFormatting sqref="A267">
    <cfRule type="expression" dxfId="82" priority="187" stopIfTrue="1">
      <formula>#REF!=""</formula>
    </cfRule>
    <cfRule type="expression" dxfId="81" priority="188" stopIfTrue="1">
      <formula>#REF!&lt;&gt;""</formula>
    </cfRule>
    <cfRule type="expression" dxfId="80" priority="189" stopIfTrue="1">
      <formula>AND($F267="",#REF!&lt;&gt;"")</formula>
    </cfRule>
  </conditionalFormatting>
  <conditionalFormatting sqref="A267">
    <cfRule type="expression" dxfId="79" priority="184" stopIfTrue="1">
      <formula>$D267=""</formula>
    </cfRule>
    <cfRule type="expression" dxfId="78" priority="185" stopIfTrue="1">
      <formula>#REF!&lt;&gt;""</formula>
    </cfRule>
    <cfRule type="expression" dxfId="77" priority="186" stopIfTrue="1">
      <formula>AND(#REF!="",$D267&lt;&gt;"")</formula>
    </cfRule>
  </conditionalFormatting>
  <conditionalFormatting sqref="A267">
    <cfRule type="expression" dxfId="76" priority="181" stopIfTrue="1">
      <formula>#REF!=""</formula>
    </cfRule>
    <cfRule type="expression" dxfId="75" priority="182" stopIfTrue="1">
      <formula>#REF!&lt;&gt;""</formula>
    </cfRule>
    <cfRule type="expression" dxfId="74" priority="183" stopIfTrue="1">
      <formula>AND($I267="",#REF!&lt;&gt;"")</formula>
    </cfRule>
  </conditionalFormatting>
  <conditionalFormatting sqref="A267">
    <cfRule type="expression" dxfId="73" priority="178" stopIfTrue="1">
      <formula>$D267=""</formula>
    </cfRule>
    <cfRule type="expression" dxfId="72" priority="179" stopIfTrue="1">
      <formula>#REF!&lt;&gt;""</formula>
    </cfRule>
    <cfRule type="expression" dxfId="71" priority="180" stopIfTrue="1">
      <formula>AND(#REF!="",$D267&lt;&gt;"")</formula>
    </cfRule>
  </conditionalFormatting>
  <conditionalFormatting sqref="A268">
    <cfRule type="expression" dxfId="70" priority="175" stopIfTrue="1">
      <formula>#REF!=""</formula>
    </cfRule>
    <cfRule type="expression" dxfId="69" priority="176" stopIfTrue="1">
      <formula>$K268&lt;&gt;""</formula>
    </cfRule>
    <cfRule type="expression" dxfId="68" priority="177" stopIfTrue="1">
      <formula>AND($I268="",#REF!&lt;&gt;"")</formula>
    </cfRule>
  </conditionalFormatting>
  <conditionalFormatting sqref="A268">
    <cfRule type="expression" dxfId="67" priority="172" stopIfTrue="1">
      <formula>$D268=""</formula>
    </cfRule>
    <cfRule type="expression" dxfId="66" priority="173" stopIfTrue="1">
      <formula>$G268&lt;&gt;""</formula>
    </cfRule>
    <cfRule type="expression" dxfId="65" priority="174" stopIfTrue="1">
      <formula>AND(#REF!="",$D268&lt;&gt;"")</formula>
    </cfRule>
  </conditionalFormatting>
  <conditionalFormatting sqref="A268">
    <cfRule type="expression" dxfId="64" priority="169" stopIfTrue="1">
      <formula>#REF!=""</formula>
    </cfRule>
    <cfRule type="expression" dxfId="63" priority="170" stopIfTrue="1">
      <formula>#REF!&lt;&gt;""</formula>
    </cfRule>
    <cfRule type="expression" dxfId="62" priority="171" stopIfTrue="1">
      <formula>AND($F268="",#REF!&lt;&gt;"")</formula>
    </cfRule>
  </conditionalFormatting>
  <conditionalFormatting sqref="A268">
    <cfRule type="expression" dxfId="61" priority="166" stopIfTrue="1">
      <formula>$D268=""</formula>
    </cfRule>
    <cfRule type="expression" dxfId="60" priority="167" stopIfTrue="1">
      <formula>#REF!&lt;&gt;""</formula>
    </cfRule>
    <cfRule type="expression" dxfId="59" priority="168" stopIfTrue="1">
      <formula>AND(#REF!="",$D268&lt;&gt;"")</formula>
    </cfRule>
  </conditionalFormatting>
  <conditionalFormatting sqref="A268">
    <cfRule type="expression" dxfId="58" priority="163" stopIfTrue="1">
      <formula>#REF!=""</formula>
    </cfRule>
    <cfRule type="expression" dxfId="57" priority="164" stopIfTrue="1">
      <formula>#REF!&lt;&gt;""</formula>
    </cfRule>
    <cfRule type="expression" dxfId="56" priority="165" stopIfTrue="1">
      <formula>AND($I268="",#REF!&lt;&gt;"")</formula>
    </cfRule>
  </conditionalFormatting>
  <conditionalFormatting sqref="A268">
    <cfRule type="expression" dxfId="55" priority="160" stopIfTrue="1">
      <formula>$D268=""</formula>
    </cfRule>
    <cfRule type="expression" dxfId="54" priority="161" stopIfTrue="1">
      <formula>#REF!&lt;&gt;""</formula>
    </cfRule>
    <cfRule type="expression" dxfId="53" priority="162" stopIfTrue="1">
      <formula>AND(#REF!="",$D268&lt;&gt;"")</formula>
    </cfRule>
  </conditionalFormatting>
  <conditionalFormatting sqref="A268">
    <cfRule type="expression" dxfId="52" priority="157" stopIfTrue="1">
      <formula>#REF!=""</formula>
    </cfRule>
    <cfRule type="expression" dxfId="51" priority="158" stopIfTrue="1">
      <formula>$K268&lt;&gt;""</formula>
    </cfRule>
    <cfRule type="expression" dxfId="50" priority="159" stopIfTrue="1">
      <formula>AND($I268="",#REF!&lt;&gt;"")</formula>
    </cfRule>
  </conditionalFormatting>
  <conditionalFormatting sqref="A269">
    <cfRule type="expression" dxfId="49" priority="114" stopIfTrue="1">
      <formula>#REF!=""</formula>
    </cfRule>
    <cfRule type="expression" dxfId="48" priority="115" stopIfTrue="1">
      <formula>#REF!&lt;&gt;""</formula>
    </cfRule>
    <cfRule type="expression" dxfId="47" priority="116" stopIfTrue="1">
      <formula>AND($I269="",#REF!&lt;&gt;"")</formula>
    </cfRule>
  </conditionalFormatting>
  <conditionalFormatting sqref="A269">
    <cfRule type="expression" dxfId="46" priority="151" stopIfTrue="1">
      <formula>#REF!=""</formula>
    </cfRule>
    <cfRule type="expression" dxfId="45" priority="152" stopIfTrue="1">
      <formula>#REF!&lt;&gt;""</formula>
    </cfRule>
    <cfRule type="expression" dxfId="44" priority="153" stopIfTrue="1">
      <formula>AND($I269="",#REF!&lt;&gt;"")</formula>
    </cfRule>
  </conditionalFormatting>
  <conditionalFormatting sqref="A269">
    <cfRule type="expression" dxfId="43" priority="154" stopIfTrue="1">
      <formula>$H269=""</formula>
    </cfRule>
    <cfRule type="expression" dxfId="42" priority="155" stopIfTrue="1">
      <formula>$K269&lt;&gt;""</formula>
    </cfRule>
    <cfRule type="expression" dxfId="41" priority="156" stopIfTrue="1">
      <formula>AND($I269="",$H269&lt;&gt;"")</formula>
    </cfRule>
  </conditionalFormatting>
  <conditionalFormatting sqref="A269">
    <cfRule type="expression" dxfId="40" priority="148" stopIfTrue="1">
      <formula>#REF!=""</formula>
    </cfRule>
    <cfRule type="expression" dxfId="39" priority="149" stopIfTrue="1">
      <formula>$K269&lt;&gt;""</formula>
    </cfRule>
    <cfRule type="expression" dxfId="38" priority="150" stopIfTrue="1">
      <formula>AND($I269="",#REF!&lt;&gt;"")</formula>
    </cfRule>
  </conditionalFormatting>
  <conditionalFormatting sqref="A269">
    <cfRule type="expression" dxfId="37" priority="147" stopIfTrue="1">
      <formula>#REF!&lt;&gt;""</formula>
    </cfRule>
  </conditionalFormatting>
  <conditionalFormatting sqref="A269">
    <cfRule type="expression" dxfId="36" priority="144" stopIfTrue="1">
      <formula>#REF!=""</formula>
    </cfRule>
    <cfRule type="expression" dxfId="35" priority="145" stopIfTrue="1">
      <formula>#REF!&lt;&gt;""</formula>
    </cfRule>
    <cfRule type="expression" dxfId="34" priority="146" stopIfTrue="1">
      <formula>AND($I269="",#REF!&lt;&gt;"")</formula>
    </cfRule>
  </conditionalFormatting>
  <conditionalFormatting sqref="A269">
    <cfRule type="expression" dxfId="33" priority="141" stopIfTrue="1">
      <formula>#REF!=""</formula>
    </cfRule>
    <cfRule type="expression" dxfId="32" priority="142" stopIfTrue="1">
      <formula>$K269&lt;&gt;""</formula>
    </cfRule>
    <cfRule type="expression" dxfId="31" priority="143" stopIfTrue="1">
      <formula>AND($I269="",#REF!&lt;&gt;"")</formula>
    </cfRule>
  </conditionalFormatting>
  <conditionalFormatting sqref="A269">
    <cfRule type="expression" dxfId="30" priority="138" stopIfTrue="1">
      <formula>#REF!=""</formula>
    </cfRule>
    <cfRule type="expression" dxfId="29" priority="139" stopIfTrue="1">
      <formula>#REF!&lt;&gt;""</formula>
    </cfRule>
    <cfRule type="expression" dxfId="28" priority="140" stopIfTrue="1">
      <formula>AND($I269="",#REF!&lt;&gt;"")</formula>
    </cfRule>
  </conditionalFormatting>
  <conditionalFormatting sqref="A269">
    <cfRule type="expression" dxfId="27" priority="135" stopIfTrue="1">
      <formula>#REF!=""</formula>
    </cfRule>
    <cfRule type="expression" dxfId="26" priority="136" stopIfTrue="1">
      <formula>#REF!&lt;&gt;""</formula>
    </cfRule>
    <cfRule type="expression" dxfId="25" priority="137" stopIfTrue="1">
      <formula>AND($I269="",#REF!&lt;&gt;"")</formula>
    </cfRule>
  </conditionalFormatting>
  <conditionalFormatting sqref="A269">
    <cfRule type="expression" dxfId="24" priority="132" stopIfTrue="1">
      <formula>#REF!=""</formula>
    </cfRule>
    <cfRule type="expression" dxfId="23" priority="133" stopIfTrue="1">
      <formula>#REF!&lt;&gt;""</formula>
    </cfRule>
    <cfRule type="expression" dxfId="22" priority="134" stopIfTrue="1">
      <formula>AND($I269="",#REF!&lt;&gt;"")</formula>
    </cfRule>
  </conditionalFormatting>
  <conditionalFormatting sqref="A269">
    <cfRule type="expression" dxfId="21" priority="129" stopIfTrue="1">
      <formula>#REF!=""</formula>
    </cfRule>
    <cfRule type="expression" dxfId="20" priority="130" stopIfTrue="1">
      <formula>$K269&lt;&gt;""</formula>
    </cfRule>
    <cfRule type="expression" dxfId="19" priority="131" stopIfTrue="1">
      <formula>AND($I269="",#REF!&lt;&gt;"")</formula>
    </cfRule>
  </conditionalFormatting>
  <conditionalFormatting sqref="A269">
    <cfRule type="expression" dxfId="18" priority="126" stopIfTrue="1">
      <formula>#REF!=""</formula>
    </cfRule>
    <cfRule type="expression" dxfId="17" priority="127" stopIfTrue="1">
      <formula>#REF!&lt;&gt;""</formula>
    </cfRule>
    <cfRule type="expression" dxfId="16" priority="128" stopIfTrue="1">
      <formula>AND($I269="",#REF!&lt;&gt;"")</formula>
    </cfRule>
  </conditionalFormatting>
  <conditionalFormatting sqref="A269">
    <cfRule type="expression" dxfId="15" priority="123" stopIfTrue="1">
      <formula>#REF!=""</formula>
    </cfRule>
    <cfRule type="expression" dxfId="14" priority="124" stopIfTrue="1">
      <formula>$K269&lt;&gt;""</formula>
    </cfRule>
    <cfRule type="expression" dxfId="13" priority="125" stopIfTrue="1">
      <formula>AND($I269="",#REF!&lt;&gt;"")</formula>
    </cfRule>
  </conditionalFormatting>
  <conditionalFormatting sqref="A269">
    <cfRule type="expression" dxfId="12" priority="120" stopIfTrue="1">
      <formula>#REF!=""</formula>
    </cfRule>
    <cfRule type="expression" dxfId="11" priority="121" stopIfTrue="1">
      <formula>#REF!&lt;&gt;""</formula>
    </cfRule>
    <cfRule type="expression" dxfId="10" priority="122" stopIfTrue="1">
      <formula>AND($I269="",#REF!&lt;&gt;"")</formula>
    </cfRule>
  </conditionalFormatting>
  <conditionalFormatting sqref="A269">
    <cfRule type="expression" dxfId="9" priority="117" stopIfTrue="1">
      <formula>#REF!=""</formula>
    </cfRule>
    <cfRule type="expression" dxfId="8" priority="118" stopIfTrue="1">
      <formula>#REF!&lt;&gt;""</formula>
    </cfRule>
    <cfRule type="expression" dxfId="7" priority="119" stopIfTrue="1">
      <formula>AND($I269="",#REF!&lt;&gt;"")</formula>
    </cfRule>
  </conditionalFormatting>
  <conditionalFormatting sqref="A551">
    <cfRule type="expression" dxfId="6" priority="1" stopIfTrue="1">
      <formula>#REF!=""</formula>
    </cfRule>
    <cfRule type="expression" dxfId="5" priority="2" stopIfTrue="1">
      <formula>$K551&lt;&gt;""</formula>
    </cfRule>
    <cfRule type="expression" dxfId="4" priority="3" stopIfTrue="1">
      <formula>AND($I551="",#REF!&lt;&gt;"")</formula>
    </cfRule>
  </conditionalFormatting>
  <pageMargins left="0.43307086614173229" right="0.23622047244094491" top="0.70866141732283472" bottom="1.2204724409448819" header="0.31496062992125984" footer="0.31496062992125984"/>
  <pageSetup paperSize="9" scale="74" orientation="portrait" r:id="rId1"/>
  <headerFooter>
    <oddHeader>&amp;C&amp;P</oddHeader>
  </headerFooter>
  <rowBreaks count="12" manualBreakCount="12">
    <brk id="19" max="11" man="1"/>
    <brk id="37" max="11" man="1"/>
    <brk id="55" max="11" man="1"/>
    <brk id="71" max="11" man="1"/>
    <brk id="90" max="11" man="1"/>
    <brk id="107" max="11" man="1"/>
    <brk id="135" max="11" man="1"/>
    <brk id="156" max="11" man="1"/>
    <brk id="180" max="11" man="1"/>
    <brk id="194" max="11" man="1"/>
    <brk id="231" max="11" man="1"/>
    <brk id="574"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view="pageBreakPreview" zoomScaleSheetLayoutView="100" workbookViewId="0">
      <selection activeCell="E2" sqref="E2:K2"/>
    </sheetView>
  </sheetViews>
  <sheetFormatPr defaultRowHeight="15.75" x14ac:dyDescent="0.2"/>
  <cols>
    <col min="1" max="1" width="47.5" customWidth="1"/>
    <col min="2" max="4" width="4.1640625" customWidth="1"/>
    <col min="5" max="8" width="7" customWidth="1"/>
    <col min="9" max="11" width="14" customWidth="1"/>
    <col min="12" max="12" width="80.1640625" style="168" customWidth="1"/>
  </cols>
  <sheetData>
    <row r="1" spans="1:12" ht="63.75" customHeight="1" x14ac:dyDescent="0.2">
      <c r="A1" s="1" t="s">
        <v>0</v>
      </c>
      <c r="B1" s="2" t="s">
        <v>0</v>
      </c>
      <c r="C1" s="2" t="s">
        <v>0</v>
      </c>
      <c r="D1" s="2" t="s">
        <v>0</v>
      </c>
      <c r="E1" s="255" t="s">
        <v>598</v>
      </c>
      <c r="F1" s="255"/>
      <c r="G1" s="255"/>
      <c r="H1" s="255"/>
      <c r="I1" s="256"/>
      <c r="J1" s="256"/>
      <c r="K1" s="256"/>
      <c r="L1" s="162"/>
    </row>
    <row r="2" spans="1:12" ht="18" customHeight="1" x14ac:dyDescent="0.2">
      <c r="A2" s="215"/>
      <c r="B2" s="214"/>
      <c r="C2" s="214"/>
      <c r="D2" s="214"/>
      <c r="E2" s="268" t="s">
        <v>599</v>
      </c>
      <c r="F2" s="269"/>
      <c r="G2" s="269"/>
      <c r="H2" s="269"/>
      <c r="I2" s="269"/>
      <c r="J2" s="269"/>
      <c r="K2" s="269"/>
      <c r="L2" s="162"/>
    </row>
    <row r="3" spans="1:12" ht="81" customHeight="1" x14ac:dyDescent="0.2">
      <c r="A3" s="257" t="s">
        <v>510</v>
      </c>
      <c r="B3" s="257"/>
      <c r="C3" s="257"/>
      <c r="D3" s="257"/>
      <c r="E3" s="257"/>
      <c r="F3" s="257"/>
      <c r="G3" s="257"/>
      <c r="H3" s="257"/>
      <c r="I3" s="257"/>
      <c r="J3" s="257"/>
      <c r="K3" s="257"/>
      <c r="L3" s="174"/>
    </row>
    <row r="4" spans="1:12" ht="15" customHeight="1" x14ac:dyDescent="0.2">
      <c r="A4" s="3" t="s">
        <v>0</v>
      </c>
      <c r="B4" s="258" t="s">
        <v>1</v>
      </c>
      <c r="C4" s="258"/>
      <c r="D4" s="258"/>
      <c r="E4" s="258"/>
      <c r="F4" s="258"/>
      <c r="G4" s="258"/>
      <c r="H4" s="258"/>
      <c r="I4" s="258"/>
      <c r="J4" s="258"/>
      <c r="K4" s="258"/>
    </row>
    <row r="5" spans="1:12" ht="23.25" customHeight="1" x14ac:dyDescent="0.2">
      <c r="A5" s="261" t="s">
        <v>2</v>
      </c>
      <c r="B5" s="261" t="s">
        <v>5</v>
      </c>
      <c r="C5" s="261"/>
      <c r="D5" s="261"/>
      <c r="E5" s="261"/>
      <c r="F5" s="261" t="s">
        <v>3</v>
      </c>
      <c r="G5" s="261" t="s">
        <v>4</v>
      </c>
      <c r="H5" s="261" t="s">
        <v>21</v>
      </c>
      <c r="I5" s="261" t="s">
        <v>7</v>
      </c>
      <c r="J5" s="261"/>
      <c r="K5" s="261"/>
    </row>
    <row r="6" spans="1:12" ht="31.5" customHeight="1" x14ac:dyDescent="0.2">
      <c r="A6" s="261" t="s">
        <v>0</v>
      </c>
      <c r="B6" s="261" t="s">
        <v>0</v>
      </c>
      <c r="C6" s="261"/>
      <c r="D6" s="261"/>
      <c r="E6" s="261"/>
      <c r="F6" s="261"/>
      <c r="G6" s="261"/>
      <c r="H6" s="261"/>
      <c r="I6" s="223" t="s">
        <v>428</v>
      </c>
      <c r="J6" s="223" t="s">
        <v>429</v>
      </c>
      <c r="K6" s="223" t="s">
        <v>464</v>
      </c>
    </row>
    <row r="7" spans="1:12" ht="12.95" customHeight="1" x14ac:dyDescent="0.2">
      <c r="A7" s="179" t="s">
        <v>8</v>
      </c>
      <c r="B7" s="179">
        <v>2</v>
      </c>
      <c r="C7" s="179">
        <v>3</v>
      </c>
      <c r="D7" s="179">
        <v>4</v>
      </c>
      <c r="E7" s="179">
        <v>5</v>
      </c>
      <c r="F7" s="179">
        <v>6</v>
      </c>
      <c r="G7" s="179">
        <v>7</v>
      </c>
      <c r="H7" s="179">
        <v>8</v>
      </c>
      <c r="I7" s="179">
        <v>9</v>
      </c>
      <c r="J7" s="179">
        <v>10</v>
      </c>
      <c r="K7" s="179">
        <v>11</v>
      </c>
    </row>
    <row r="8" spans="1:12" ht="14.25" customHeight="1" x14ac:dyDescent="0.2">
      <c r="A8" s="114" t="s">
        <v>19</v>
      </c>
      <c r="B8" s="114" t="s">
        <v>0</v>
      </c>
      <c r="C8" s="114" t="s">
        <v>0</v>
      </c>
      <c r="D8" s="114" t="s">
        <v>0</v>
      </c>
      <c r="E8" s="114" t="s">
        <v>0</v>
      </c>
      <c r="F8" s="114"/>
      <c r="G8" s="114"/>
      <c r="H8" s="114"/>
      <c r="I8" s="182">
        <f>I9</f>
        <v>7018.4</v>
      </c>
      <c r="J8" s="182">
        <f t="shared" ref="J8" si="0">J9</f>
        <v>5233.7</v>
      </c>
      <c r="K8" s="182">
        <f>J8/I8*100</f>
        <v>74.571127322466651</v>
      </c>
    </row>
    <row r="9" spans="1:12" ht="25.5" x14ac:dyDescent="0.2">
      <c r="A9" s="102" t="s">
        <v>152</v>
      </c>
      <c r="B9" s="183" t="s">
        <v>148</v>
      </c>
      <c r="C9" s="183" t="s">
        <v>149</v>
      </c>
      <c r="D9" s="183"/>
      <c r="E9" s="100"/>
      <c r="F9" s="114"/>
      <c r="G9" s="114"/>
      <c r="H9" s="114"/>
      <c r="I9" s="182">
        <f>I10</f>
        <v>7018.4</v>
      </c>
      <c r="J9" s="182">
        <f t="shared" ref="J9" si="1">J10</f>
        <v>5233.7</v>
      </c>
      <c r="K9" s="182">
        <f t="shared" ref="K9:K10" si="2">J9/I9*100</f>
        <v>74.571127322466651</v>
      </c>
    </row>
    <row r="10" spans="1:12" ht="90.75" customHeight="1" x14ac:dyDescent="0.2">
      <c r="A10" s="102" t="s">
        <v>145</v>
      </c>
      <c r="B10" s="183" t="s">
        <v>148</v>
      </c>
      <c r="C10" s="183" t="s">
        <v>8</v>
      </c>
      <c r="D10" s="183" t="s">
        <v>150</v>
      </c>
      <c r="E10" s="100" t="s">
        <v>214</v>
      </c>
      <c r="F10" s="183" t="s">
        <v>17</v>
      </c>
      <c r="G10" s="183" t="s">
        <v>118</v>
      </c>
      <c r="H10" s="183" t="s">
        <v>106</v>
      </c>
      <c r="I10" s="182">
        <f>'Приложение 2'!J216</f>
        <v>7018.4</v>
      </c>
      <c r="J10" s="182">
        <f>'Приложение 2'!K216</f>
        <v>5233.7</v>
      </c>
      <c r="K10" s="182">
        <f t="shared" si="2"/>
        <v>74.571127322466651</v>
      </c>
    </row>
    <row r="11" spans="1:12" x14ac:dyDescent="0.2">
      <c r="A11" s="115"/>
      <c r="B11" s="183"/>
      <c r="C11" s="183"/>
      <c r="D11" s="183"/>
      <c r="E11" s="183"/>
      <c r="F11" s="183"/>
      <c r="G11" s="183"/>
      <c r="H11" s="183"/>
      <c r="I11" s="182"/>
      <c r="J11" s="182"/>
      <c r="K11" s="182"/>
    </row>
    <row r="12" spans="1:12" x14ac:dyDescent="0.2">
      <c r="A12" s="115"/>
      <c r="B12" s="183"/>
      <c r="C12" s="183"/>
      <c r="D12" s="183"/>
      <c r="E12" s="183"/>
      <c r="F12" s="183"/>
      <c r="G12" s="183"/>
      <c r="H12" s="183"/>
      <c r="I12" s="182"/>
      <c r="J12" s="182"/>
      <c r="K12" s="182"/>
    </row>
    <row r="13" spans="1:12" x14ac:dyDescent="0.2">
      <c r="A13" s="115"/>
      <c r="B13" s="183"/>
      <c r="C13" s="183"/>
      <c r="D13" s="183"/>
      <c r="E13" s="183"/>
      <c r="F13" s="183"/>
      <c r="G13" s="183"/>
      <c r="H13" s="183"/>
      <c r="I13" s="182"/>
      <c r="J13" s="182"/>
      <c r="K13" s="182"/>
    </row>
    <row r="14" spans="1:12" x14ac:dyDescent="0.2">
      <c r="A14" s="120"/>
      <c r="B14" s="119"/>
      <c r="C14" s="119"/>
      <c r="D14" s="119"/>
      <c r="E14" s="119"/>
      <c r="F14" s="119"/>
      <c r="G14" s="119"/>
      <c r="H14" s="119"/>
      <c r="I14" s="181"/>
      <c r="J14" s="181"/>
      <c r="K14" s="181"/>
    </row>
  </sheetData>
  <mergeCells count="10">
    <mergeCell ref="E1:K1"/>
    <mergeCell ref="A3:K3"/>
    <mergeCell ref="B4:K4"/>
    <mergeCell ref="A5:A6"/>
    <mergeCell ref="B5:E6"/>
    <mergeCell ref="I5:K5"/>
    <mergeCell ref="F5:F6"/>
    <mergeCell ref="G5:G6"/>
    <mergeCell ref="H5:H6"/>
    <mergeCell ref="E2:K2"/>
  </mergeCells>
  <pageMargins left="0.43307089999999998" right="0.2362205" top="0.70275589999999999" bottom="1.220866" header="0.3" footer="0.3"/>
  <pageSetup paperSize="9" scale="77" orientation="portrait"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view="pageBreakPreview" topLeftCell="A45" zoomScaleSheetLayoutView="100" workbookViewId="0">
      <selection activeCell="C60" sqref="C60"/>
    </sheetView>
  </sheetViews>
  <sheetFormatPr defaultRowHeight="15.75" x14ac:dyDescent="0.2"/>
  <cols>
    <col min="1" max="1" width="66.83203125" style="12" customWidth="1"/>
    <col min="2" max="3" width="14.5" style="12" customWidth="1"/>
    <col min="4" max="4" width="15.1640625" style="10" customWidth="1"/>
    <col min="5" max="5" width="75.5" style="167" customWidth="1"/>
    <col min="6" max="6" width="17" style="11" customWidth="1"/>
    <col min="7" max="7" width="13.83203125" style="12" bestFit="1" customWidth="1"/>
    <col min="8" max="8" width="12.5" style="12" bestFit="1" customWidth="1"/>
    <col min="9" max="16384" width="9.33203125" style="12"/>
  </cols>
  <sheetData>
    <row r="1" spans="1:7" x14ac:dyDescent="0.25">
      <c r="A1" s="8"/>
      <c r="B1" s="270" t="s">
        <v>600</v>
      </c>
      <c r="C1" s="271"/>
      <c r="D1" s="271"/>
    </row>
    <row r="2" spans="1:7" x14ac:dyDescent="0.25">
      <c r="A2" s="8"/>
      <c r="B2" s="271"/>
      <c r="C2" s="271"/>
      <c r="D2" s="271"/>
    </row>
    <row r="3" spans="1:7" x14ac:dyDescent="0.25">
      <c r="A3" s="8"/>
      <c r="B3" s="271"/>
      <c r="C3" s="271"/>
      <c r="D3" s="271"/>
    </row>
    <row r="4" spans="1:7" ht="52.5" customHeight="1" x14ac:dyDescent="0.25">
      <c r="A4" s="8"/>
      <c r="B4" s="271"/>
      <c r="C4" s="271"/>
      <c r="D4" s="271"/>
      <c r="E4" s="162"/>
    </row>
    <row r="5" spans="1:7" ht="12.75" customHeight="1" x14ac:dyDescent="0.2">
      <c r="B5" s="273" t="s">
        <v>606</v>
      </c>
      <c r="C5" s="274"/>
      <c r="D5" s="274"/>
    </row>
    <row r="6" spans="1:7" ht="12.75" hidden="1" customHeight="1" x14ac:dyDescent="0.2">
      <c r="B6" s="27"/>
      <c r="C6" s="27"/>
      <c r="D6" s="27" t="s">
        <v>23</v>
      </c>
    </row>
    <row r="7" spans="1:7" ht="49.5" hidden="1" customHeight="1" x14ac:dyDescent="0.2">
      <c r="A7" s="248" t="s">
        <v>496</v>
      </c>
      <c r="B7" s="248"/>
      <c r="C7" s="248"/>
      <c r="D7" s="248"/>
    </row>
    <row r="8" spans="1:7" hidden="1" x14ac:dyDescent="0.2">
      <c r="A8" s="14"/>
      <c r="B8" s="14"/>
      <c r="C8" s="14"/>
      <c r="D8" s="15" t="s">
        <v>1</v>
      </c>
    </row>
    <row r="9" spans="1:7" s="18" customFormat="1" hidden="1" x14ac:dyDescent="0.2">
      <c r="A9" s="249" t="s">
        <v>24</v>
      </c>
      <c r="B9" s="250" t="s">
        <v>7</v>
      </c>
      <c r="C9" s="250"/>
      <c r="D9" s="250"/>
      <c r="E9" s="163"/>
      <c r="F9" s="17"/>
    </row>
    <row r="10" spans="1:7" s="18" customFormat="1" ht="30" hidden="1" customHeight="1" x14ac:dyDescent="0.2">
      <c r="A10" s="249"/>
      <c r="B10" s="216" t="s">
        <v>428</v>
      </c>
      <c r="C10" s="216" t="s">
        <v>429</v>
      </c>
      <c r="D10" s="216" t="s">
        <v>464</v>
      </c>
      <c r="E10" s="163"/>
      <c r="F10" s="17"/>
      <c r="G10" s="16"/>
    </row>
    <row r="11" spans="1:7" s="20" customFormat="1" hidden="1" x14ac:dyDescent="0.2">
      <c r="A11" s="19" t="s">
        <v>8</v>
      </c>
      <c r="B11" s="19" t="s">
        <v>9</v>
      </c>
      <c r="C11" s="19" t="s">
        <v>10</v>
      </c>
      <c r="D11" s="19" t="s">
        <v>11</v>
      </c>
      <c r="E11" s="163"/>
      <c r="F11" s="17"/>
    </row>
    <row r="12" spans="1:7" s="24" customFormat="1" hidden="1" x14ac:dyDescent="0.2">
      <c r="A12" s="21" t="s">
        <v>338</v>
      </c>
      <c r="B12" s="25">
        <v>0</v>
      </c>
      <c r="C12" s="25">
        <v>0</v>
      </c>
      <c r="D12" s="25" t="e">
        <f>C12/B12*100</f>
        <v>#DIV/0!</v>
      </c>
      <c r="E12" s="175"/>
      <c r="F12" s="23"/>
    </row>
    <row r="13" spans="1:7" s="24" customFormat="1" hidden="1" x14ac:dyDescent="0.2">
      <c r="A13" s="21" t="s">
        <v>339</v>
      </c>
      <c r="B13" s="25">
        <v>0</v>
      </c>
      <c r="C13" s="25">
        <v>0</v>
      </c>
      <c r="D13" s="25" t="e">
        <f t="shared" ref="D13:D22" si="0">C13/B13*100</f>
        <v>#DIV/0!</v>
      </c>
      <c r="E13" s="175"/>
      <c r="F13" s="23"/>
    </row>
    <row r="14" spans="1:7" s="24" customFormat="1" hidden="1" x14ac:dyDescent="0.2">
      <c r="A14" s="21" t="s">
        <v>340</v>
      </c>
      <c r="B14" s="25">
        <v>0</v>
      </c>
      <c r="C14" s="25">
        <v>0</v>
      </c>
      <c r="D14" s="25" t="e">
        <f t="shared" si="0"/>
        <v>#DIV/0!</v>
      </c>
      <c r="E14" s="175"/>
      <c r="F14" s="23"/>
    </row>
    <row r="15" spans="1:7" s="24" customFormat="1" hidden="1" x14ac:dyDescent="0.2">
      <c r="A15" s="21" t="s">
        <v>341</v>
      </c>
      <c r="B15" s="25">
        <v>0</v>
      </c>
      <c r="C15" s="25">
        <v>0</v>
      </c>
      <c r="D15" s="25" t="e">
        <f t="shared" si="0"/>
        <v>#DIV/0!</v>
      </c>
      <c r="E15" s="175"/>
      <c r="F15" s="23"/>
    </row>
    <row r="16" spans="1:7" s="24" customFormat="1" hidden="1" x14ac:dyDescent="0.2">
      <c r="A16" s="21" t="s">
        <v>342</v>
      </c>
      <c r="B16" s="25">
        <v>0</v>
      </c>
      <c r="C16" s="25">
        <v>0</v>
      </c>
      <c r="D16" s="25" t="e">
        <f t="shared" si="0"/>
        <v>#DIV/0!</v>
      </c>
      <c r="E16" s="175"/>
      <c r="F16" s="23"/>
    </row>
    <row r="17" spans="1:9" s="24" customFormat="1" hidden="1" x14ac:dyDescent="0.2">
      <c r="A17" s="21" t="s">
        <v>343</v>
      </c>
      <c r="B17" s="25">
        <v>0</v>
      </c>
      <c r="C17" s="25">
        <v>0</v>
      </c>
      <c r="D17" s="25" t="e">
        <f t="shared" si="0"/>
        <v>#DIV/0!</v>
      </c>
      <c r="E17" s="175"/>
      <c r="F17" s="23"/>
    </row>
    <row r="18" spans="1:9" s="24" customFormat="1" ht="11.25" hidden="1" customHeight="1" x14ac:dyDescent="0.2">
      <c r="A18" s="21" t="s">
        <v>344</v>
      </c>
      <c r="B18" s="25">
        <v>0</v>
      </c>
      <c r="C18" s="25">
        <v>0</v>
      </c>
      <c r="D18" s="25" t="e">
        <f t="shared" si="0"/>
        <v>#DIV/0!</v>
      </c>
      <c r="E18" s="175"/>
      <c r="F18" s="23"/>
    </row>
    <row r="19" spans="1:9" s="24" customFormat="1" ht="12" hidden="1" customHeight="1" x14ac:dyDescent="0.2">
      <c r="A19" s="21" t="s">
        <v>348</v>
      </c>
      <c r="B19" s="25">
        <v>0</v>
      </c>
      <c r="C19" s="25">
        <v>0</v>
      </c>
      <c r="D19" s="25" t="e">
        <f t="shared" si="0"/>
        <v>#DIV/0!</v>
      </c>
      <c r="E19" s="175"/>
      <c r="F19" s="23"/>
    </row>
    <row r="20" spans="1:9" s="24" customFormat="1" hidden="1" x14ac:dyDescent="0.2">
      <c r="A20" s="21"/>
      <c r="B20" s="25"/>
      <c r="C20" s="25"/>
      <c r="D20" s="25" t="e">
        <f t="shared" si="0"/>
        <v>#DIV/0!</v>
      </c>
      <c r="E20" s="175"/>
      <c r="F20" s="23"/>
    </row>
    <row r="21" spans="1:9" s="24" customFormat="1" hidden="1" x14ac:dyDescent="0.2">
      <c r="A21" s="21"/>
      <c r="B21" s="25"/>
      <c r="C21" s="25"/>
      <c r="D21" s="25" t="e">
        <f t="shared" si="0"/>
        <v>#DIV/0!</v>
      </c>
      <c r="E21" s="175"/>
      <c r="F21" s="23"/>
    </row>
    <row r="22" spans="1:9" s="24" customFormat="1" hidden="1" x14ac:dyDescent="0.2">
      <c r="A22" s="61" t="s">
        <v>19</v>
      </c>
      <c r="B22" s="62">
        <f>B12+B13+B15+B16+B17+B18+B14+B19</f>
        <v>0</v>
      </c>
      <c r="C22" s="62">
        <f t="shared" ref="C22" si="1">C12+C13+C15+C16+C17+C18+C14+C19</f>
        <v>0</v>
      </c>
      <c r="D22" s="62" t="e">
        <f t="shared" si="0"/>
        <v>#DIV/0!</v>
      </c>
      <c r="E22" s="175"/>
      <c r="F22" s="23"/>
    </row>
    <row r="23" spans="1:9" s="10" customFormat="1" x14ac:dyDescent="0.2">
      <c r="A23" s="12"/>
      <c r="E23" s="167"/>
      <c r="F23" s="11"/>
      <c r="G23" s="12"/>
      <c r="H23" s="12"/>
      <c r="I23" s="12"/>
    </row>
    <row r="24" spans="1:9" ht="12.75" customHeight="1" x14ac:dyDescent="0.2">
      <c r="B24" s="63"/>
      <c r="C24" s="63"/>
      <c r="D24" s="63" t="s">
        <v>26</v>
      </c>
    </row>
    <row r="25" spans="1:9" ht="76.5" customHeight="1" x14ac:dyDescent="0.2">
      <c r="A25" s="272" t="s">
        <v>601</v>
      </c>
      <c r="B25" s="272"/>
      <c r="C25" s="272"/>
      <c r="D25" s="272"/>
    </row>
    <row r="26" spans="1:9" ht="2.25" customHeight="1" x14ac:dyDescent="0.2">
      <c r="A26" s="14"/>
      <c r="B26" s="14"/>
      <c r="C26" s="14"/>
      <c r="D26" s="15" t="s">
        <v>1</v>
      </c>
    </row>
    <row r="27" spans="1:9" s="18" customFormat="1" x14ac:dyDescent="0.2">
      <c r="A27" s="249" t="s">
        <v>24</v>
      </c>
      <c r="B27" s="250" t="s">
        <v>7</v>
      </c>
      <c r="C27" s="250"/>
      <c r="D27" s="250"/>
      <c r="E27" s="163"/>
      <c r="F27" s="17"/>
    </row>
    <row r="28" spans="1:9" s="18" customFormat="1" ht="33" customHeight="1" x14ac:dyDescent="0.2">
      <c r="A28" s="249"/>
      <c r="B28" s="216" t="s">
        <v>428</v>
      </c>
      <c r="C28" s="216" t="s">
        <v>429</v>
      </c>
      <c r="D28" s="216" t="s">
        <v>464</v>
      </c>
      <c r="E28" s="163"/>
      <c r="F28" s="17"/>
      <c r="G28" s="16"/>
    </row>
    <row r="29" spans="1:9" s="20" customFormat="1" ht="15" customHeight="1" x14ac:dyDescent="0.2">
      <c r="A29" s="19" t="s">
        <v>8</v>
      </c>
      <c r="B29" s="19" t="s">
        <v>9</v>
      </c>
      <c r="C29" s="19" t="s">
        <v>10</v>
      </c>
      <c r="D29" s="19" t="s">
        <v>11</v>
      </c>
      <c r="E29" s="163"/>
      <c r="F29" s="17"/>
    </row>
    <row r="30" spans="1:9" s="24" customFormat="1" ht="16.5" customHeight="1" x14ac:dyDescent="0.2">
      <c r="A30" s="122" t="s">
        <v>345</v>
      </c>
      <c r="B30" s="202">
        <v>2900</v>
      </c>
      <c r="C30" s="202">
        <v>2900</v>
      </c>
      <c r="D30" s="202">
        <f>C30/B30*100</f>
        <v>100</v>
      </c>
      <c r="E30" s="175"/>
      <c r="F30" s="23"/>
    </row>
    <row r="31" spans="1:9" s="24" customFormat="1" x14ac:dyDescent="0.2">
      <c r="A31" s="122" t="s">
        <v>338</v>
      </c>
      <c r="B31" s="202">
        <v>200</v>
      </c>
      <c r="C31" s="202">
        <v>200</v>
      </c>
      <c r="D31" s="202">
        <f>C31/B31*100</f>
        <v>100</v>
      </c>
      <c r="E31" s="175"/>
      <c r="F31" s="23"/>
    </row>
    <row r="32" spans="1:9" s="24" customFormat="1" hidden="1" x14ac:dyDescent="0.2">
      <c r="A32" s="122" t="s">
        <v>339</v>
      </c>
      <c r="B32" s="202">
        <v>0</v>
      </c>
      <c r="C32" s="202">
        <v>0</v>
      </c>
      <c r="D32" s="202" t="e">
        <f t="shared" ref="D32:D41" si="2">C32/B32*100</f>
        <v>#DIV/0!</v>
      </c>
      <c r="E32" s="175"/>
      <c r="F32" s="23"/>
    </row>
    <row r="33" spans="1:9" s="24" customFormat="1" ht="0.75" customHeight="1" x14ac:dyDescent="0.2">
      <c r="A33" s="122" t="s">
        <v>346</v>
      </c>
      <c r="B33" s="202">
        <v>0</v>
      </c>
      <c r="C33" s="202">
        <v>20.8</v>
      </c>
      <c r="D33" s="202" t="e">
        <f t="shared" si="2"/>
        <v>#DIV/0!</v>
      </c>
      <c r="E33" s="175"/>
      <c r="F33" s="23"/>
    </row>
    <row r="34" spans="1:9" s="24" customFormat="1" x14ac:dyDescent="0.2">
      <c r="A34" s="122" t="s">
        <v>340</v>
      </c>
      <c r="B34" s="202">
        <v>350</v>
      </c>
      <c r="C34" s="202">
        <v>200</v>
      </c>
      <c r="D34" s="202">
        <f t="shared" si="2"/>
        <v>57.142857142857139</v>
      </c>
      <c r="E34" s="175"/>
      <c r="F34" s="23"/>
    </row>
    <row r="35" spans="1:9" s="24" customFormat="1" x14ac:dyDescent="0.2">
      <c r="A35" s="122" t="s">
        <v>341</v>
      </c>
      <c r="B35" s="202">
        <v>100</v>
      </c>
      <c r="C35" s="202">
        <v>100</v>
      </c>
      <c r="D35" s="202">
        <f t="shared" si="2"/>
        <v>100</v>
      </c>
      <c r="E35" s="176"/>
      <c r="F35" s="23"/>
    </row>
    <row r="36" spans="1:9" s="24" customFormat="1" x14ac:dyDescent="0.2">
      <c r="A36" s="122" t="s">
        <v>342</v>
      </c>
      <c r="B36" s="202">
        <v>300</v>
      </c>
      <c r="C36" s="202">
        <v>300</v>
      </c>
      <c r="D36" s="202">
        <f t="shared" si="2"/>
        <v>100</v>
      </c>
      <c r="E36" s="176"/>
      <c r="F36" s="23"/>
    </row>
    <row r="37" spans="1:9" s="24" customFormat="1" ht="0.75" hidden="1" customHeight="1" x14ac:dyDescent="0.2">
      <c r="A37" s="122" t="s">
        <v>343</v>
      </c>
      <c r="B37" s="202">
        <v>0</v>
      </c>
      <c r="C37" s="202">
        <v>34.6</v>
      </c>
      <c r="D37" s="202" t="e">
        <f t="shared" si="2"/>
        <v>#DIV/0!</v>
      </c>
      <c r="E37" s="176"/>
      <c r="F37" s="23"/>
    </row>
    <row r="38" spans="1:9" s="24" customFormat="1" hidden="1" x14ac:dyDescent="0.2">
      <c r="A38" s="122" t="s">
        <v>344</v>
      </c>
      <c r="B38" s="202">
        <v>0</v>
      </c>
      <c r="C38" s="202">
        <v>64.599999999999994</v>
      </c>
      <c r="D38" s="202" t="e">
        <f t="shared" si="2"/>
        <v>#DIV/0!</v>
      </c>
      <c r="E38" s="177"/>
      <c r="F38" s="23"/>
    </row>
    <row r="39" spans="1:9" s="24" customFormat="1" ht="0.75" customHeight="1" x14ac:dyDescent="0.2">
      <c r="A39" s="122" t="s">
        <v>347</v>
      </c>
      <c r="B39" s="202">
        <v>0</v>
      </c>
      <c r="C39" s="202">
        <v>145.80000000000001</v>
      </c>
      <c r="D39" s="202" t="e">
        <f t="shared" si="2"/>
        <v>#DIV/0!</v>
      </c>
      <c r="E39" s="176"/>
      <c r="F39" s="23"/>
    </row>
    <row r="40" spans="1:9" s="10" customFormat="1" x14ac:dyDescent="0.2">
      <c r="A40" s="122" t="s">
        <v>348</v>
      </c>
      <c r="B40" s="91">
        <v>300</v>
      </c>
      <c r="C40" s="91">
        <v>173.8</v>
      </c>
      <c r="D40" s="202">
        <f t="shared" si="2"/>
        <v>57.933333333333337</v>
      </c>
      <c r="E40" s="167"/>
      <c r="F40" s="11"/>
      <c r="G40" s="12"/>
      <c r="H40" s="12"/>
      <c r="I40" s="12"/>
    </row>
    <row r="41" spans="1:9" s="10" customFormat="1" x14ac:dyDescent="0.2">
      <c r="A41" s="123" t="s">
        <v>19</v>
      </c>
      <c r="B41" s="92">
        <f>B30+B31+B32+B33+B34+B35+B36+B37+B38+B39+B40</f>
        <v>4150</v>
      </c>
      <c r="C41" s="92">
        <f t="shared" ref="C41" si="3">C30+C31+C32+C33+C34+C35+C36+C37+C38+C39+C40</f>
        <v>4139.6000000000004</v>
      </c>
      <c r="D41" s="221">
        <f t="shared" si="2"/>
        <v>99.749397590361454</v>
      </c>
      <c r="E41" s="167"/>
      <c r="F41" s="11"/>
      <c r="G41" s="12"/>
      <c r="H41" s="12"/>
      <c r="I41" s="12"/>
    </row>
    <row r="42" spans="1:9" s="10" customFormat="1" x14ac:dyDescent="0.2">
      <c r="A42" s="18"/>
      <c r="B42" s="16"/>
      <c r="C42" s="16"/>
      <c r="D42" s="16"/>
      <c r="E42" s="167"/>
      <c r="F42" s="11"/>
      <c r="G42" s="12"/>
      <c r="H42" s="12"/>
      <c r="I42" s="12"/>
    </row>
    <row r="43" spans="1:9" ht="12.75" customHeight="1" x14ac:dyDescent="0.2">
      <c r="B43" s="63"/>
      <c r="C43" s="63"/>
      <c r="D43" s="63" t="s">
        <v>426</v>
      </c>
    </row>
    <row r="44" spans="1:9" ht="243.75" customHeight="1" x14ac:dyDescent="0.2">
      <c r="A44" s="275" t="s">
        <v>607</v>
      </c>
      <c r="B44" s="275"/>
      <c r="C44" s="275"/>
      <c r="D44" s="275"/>
    </row>
    <row r="45" spans="1:9" x14ac:dyDescent="0.2">
      <c r="A45" s="14"/>
      <c r="B45" s="14"/>
      <c r="C45" s="14"/>
      <c r="D45" s="15" t="s">
        <v>1</v>
      </c>
    </row>
    <row r="46" spans="1:9" s="18" customFormat="1" x14ac:dyDescent="0.2">
      <c r="A46" s="249" t="s">
        <v>24</v>
      </c>
      <c r="B46" s="250" t="s">
        <v>7</v>
      </c>
      <c r="C46" s="250"/>
      <c r="D46" s="250"/>
      <c r="E46" s="163"/>
      <c r="F46" s="17"/>
    </row>
    <row r="47" spans="1:9" s="18" customFormat="1" ht="28.5" customHeight="1" x14ac:dyDescent="0.2">
      <c r="A47" s="249"/>
      <c r="B47" s="216" t="s">
        <v>428</v>
      </c>
      <c r="C47" s="216" t="s">
        <v>429</v>
      </c>
      <c r="D47" s="216" t="s">
        <v>464</v>
      </c>
      <c r="E47" s="163"/>
      <c r="F47" s="17"/>
      <c r="G47" s="16"/>
    </row>
    <row r="48" spans="1:9" s="20" customFormat="1" x14ac:dyDescent="0.2">
      <c r="A48" s="19" t="s">
        <v>8</v>
      </c>
      <c r="B48" s="19" t="s">
        <v>9</v>
      </c>
      <c r="C48" s="19" t="s">
        <v>10</v>
      </c>
      <c r="D48" s="19" t="s">
        <v>11</v>
      </c>
      <c r="E48" s="163"/>
      <c r="F48" s="17"/>
    </row>
    <row r="49" spans="1:6" s="24" customFormat="1" x14ac:dyDescent="0.2">
      <c r="A49" s="122" t="s">
        <v>345</v>
      </c>
      <c r="B49" s="25">
        <v>3738.1</v>
      </c>
      <c r="C49" s="25">
        <v>1839.2</v>
      </c>
      <c r="D49" s="25">
        <f>C49/B49*100</f>
        <v>49.201465985393646</v>
      </c>
      <c r="E49" s="175"/>
      <c r="F49" s="23"/>
    </row>
    <row r="50" spans="1:6" s="24" customFormat="1" x14ac:dyDescent="0.2">
      <c r="A50" s="122" t="s">
        <v>338</v>
      </c>
      <c r="B50" s="25">
        <v>275</v>
      </c>
      <c r="C50" s="25">
        <v>90</v>
      </c>
      <c r="D50" s="25">
        <f t="shared" ref="D50:D60" si="4">C50/B50*100</f>
        <v>32.727272727272727</v>
      </c>
      <c r="E50" s="175"/>
      <c r="F50" s="23"/>
    </row>
    <row r="51" spans="1:6" s="24" customFormat="1" x14ac:dyDescent="0.2">
      <c r="A51" s="122" t="s">
        <v>339</v>
      </c>
      <c r="B51" s="25">
        <v>250</v>
      </c>
      <c r="C51" s="25">
        <v>58.6</v>
      </c>
      <c r="D51" s="25">
        <f t="shared" si="4"/>
        <v>23.44</v>
      </c>
      <c r="E51" s="175"/>
      <c r="F51" s="23"/>
    </row>
    <row r="52" spans="1:6" s="24" customFormat="1" x14ac:dyDescent="0.2">
      <c r="A52" s="122" t="s">
        <v>346</v>
      </c>
      <c r="B52" s="25">
        <v>260</v>
      </c>
      <c r="C52" s="25">
        <v>43.5</v>
      </c>
      <c r="D52" s="25">
        <f t="shared" si="4"/>
        <v>16.73076923076923</v>
      </c>
      <c r="E52" s="175"/>
      <c r="F52" s="23"/>
    </row>
    <row r="53" spans="1:6" s="24" customFormat="1" x14ac:dyDescent="0.2">
      <c r="A53" s="122" t="s">
        <v>340</v>
      </c>
      <c r="B53" s="25">
        <v>265</v>
      </c>
      <c r="C53" s="25">
        <v>50</v>
      </c>
      <c r="D53" s="25">
        <f t="shared" si="4"/>
        <v>18.867924528301888</v>
      </c>
      <c r="E53" s="175"/>
      <c r="F53" s="23"/>
    </row>
    <row r="54" spans="1:6" s="24" customFormat="1" x14ac:dyDescent="0.2">
      <c r="A54" s="122" t="s">
        <v>341</v>
      </c>
      <c r="B54" s="25">
        <v>270</v>
      </c>
      <c r="C54" s="25">
        <v>84.8</v>
      </c>
      <c r="D54" s="25">
        <f t="shared" si="4"/>
        <v>31.407407407407405</v>
      </c>
      <c r="E54" s="176"/>
      <c r="F54" s="23"/>
    </row>
    <row r="55" spans="1:6" s="24" customFormat="1" x14ac:dyDescent="0.2">
      <c r="A55" s="122" t="s">
        <v>342</v>
      </c>
      <c r="B55" s="25">
        <v>280</v>
      </c>
      <c r="C55" s="25">
        <v>68.900000000000006</v>
      </c>
      <c r="D55" s="25">
        <f t="shared" si="4"/>
        <v>24.607142857142858</v>
      </c>
      <c r="E55" s="176"/>
      <c r="F55" s="23"/>
    </row>
    <row r="56" spans="1:6" s="24" customFormat="1" x14ac:dyDescent="0.2">
      <c r="A56" s="122" t="s">
        <v>343</v>
      </c>
      <c r="B56" s="25">
        <v>275</v>
      </c>
      <c r="C56" s="25">
        <v>74</v>
      </c>
      <c r="D56" s="25">
        <f t="shared" si="4"/>
        <v>26.90909090909091</v>
      </c>
      <c r="E56" s="176"/>
      <c r="F56" s="23"/>
    </row>
    <row r="57" spans="1:6" s="24" customFormat="1" x14ac:dyDescent="0.2">
      <c r="A57" s="122" t="s">
        <v>344</v>
      </c>
      <c r="B57" s="25">
        <v>250</v>
      </c>
      <c r="C57" s="25">
        <v>67.900000000000006</v>
      </c>
      <c r="D57" s="25">
        <f t="shared" si="4"/>
        <v>27.16</v>
      </c>
      <c r="E57" s="177"/>
      <c r="F57" s="23"/>
    </row>
    <row r="58" spans="1:6" s="24" customFormat="1" x14ac:dyDescent="0.2">
      <c r="A58" s="122" t="s">
        <v>347</v>
      </c>
      <c r="B58" s="25">
        <v>270</v>
      </c>
      <c r="C58" s="25">
        <v>125.2</v>
      </c>
      <c r="D58" s="25">
        <f t="shared" si="4"/>
        <v>46.370370370370374</v>
      </c>
      <c r="E58" s="176"/>
      <c r="F58" s="23"/>
    </row>
    <row r="59" spans="1:6" x14ac:dyDescent="0.2">
      <c r="A59" s="122" t="s">
        <v>348</v>
      </c>
      <c r="B59" s="91">
        <v>265</v>
      </c>
      <c r="C59" s="91">
        <v>0</v>
      </c>
      <c r="D59" s="25">
        <f t="shared" si="4"/>
        <v>0</v>
      </c>
    </row>
    <row r="60" spans="1:6" x14ac:dyDescent="0.2">
      <c r="A60" s="123" t="s">
        <v>19</v>
      </c>
      <c r="B60" s="92">
        <f>B49+B51+B54+B55+B56+B57+B58+B59+B50+B52+B53</f>
        <v>6398.1</v>
      </c>
      <c r="C60" s="92">
        <f t="shared" ref="C60" si="5">C49+C51+C54+C55+C56+C57+C58+C59+C50+C52+C53</f>
        <v>2502.1</v>
      </c>
      <c r="D60" s="62">
        <f t="shared" si="4"/>
        <v>39.106922367577873</v>
      </c>
    </row>
  </sheetData>
  <mergeCells count="11">
    <mergeCell ref="A27:A28"/>
    <mergeCell ref="B27:D27"/>
    <mergeCell ref="A44:D44"/>
    <mergeCell ref="A46:A47"/>
    <mergeCell ref="B46:D46"/>
    <mergeCell ref="B1:D4"/>
    <mergeCell ref="A9:A10"/>
    <mergeCell ref="B9:D9"/>
    <mergeCell ref="A7:D7"/>
    <mergeCell ref="A25:D25"/>
    <mergeCell ref="B5:D5"/>
  </mergeCells>
  <conditionalFormatting sqref="B1">
    <cfRule type="expression" dxfId="3" priority="1" stopIfTrue="1">
      <formula>#REF!&lt;&gt;""</formula>
    </cfRule>
  </conditionalFormatting>
  <pageMargins left="0.70866141732283472" right="0.70866141732283472" top="0.74803149606299213" bottom="0.74803149606299213" header="0.31496062992125984" footer="0.31496062992125984"/>
  <pageSetup paperSize="9" scale="80" orientation="portrait" r:id="rId1"/>
  <rowBreaks count="1" manualBreakCount="1">
    <brk id="42"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SheetLayoutView="100" workbookViewId="0">
      <selection activeCell="C6" sqref="C6:E6"/>
    </sheetView>
  </sheetViews>
  <sheetFormatPr defaultRowHeight="12.75" x14ac:dyDescent="0.2"/>
  <cols>
    <col min="1" max="1" width="37.1640625" style="28" customWidth="1"/>
    <col min="2" max="2" width="70.5" style="28" customWidth="1"/>
    <col min="3" max="3" width="18.6640625" style="28" bestFit="1" customWidth="1"/>
    <col min="4" max="4" width="19.33203125" style="28" customWidth="1"/>
    <col min="5" max="5" width="18" style="28" customWidth="1"/>
    <col min="6" max="6" width="24" style="28" customWidth="1"/>
    <col min="7" max="7" width="17.33203125" style="28" customWidth="1"/>
    <col min="8" max="8" width="17.5" style="28" customWidth="1"/>
    <col min="9" max="9" width="17" style="28" bestFit="1" customWidth="1"/>
    <col min="10" max="256" width="9.33203125" style="28"/>
    <col min="257" max="257" width="37.1640625" style="28" customWidth="1"/>
    <col min="258" max="258" width="70.5" style="28" customWidth="1"/>
    <col min="259" max="259" width="18.6640625" style="28" bestFit="1" customWidth="1"/>
    <col min="260" max="260" width="20.5" style="28" customWidth="1"/>
    <col min="261" max="261" width="18" style="28" customWidth="1"/>
    <col min="262" max="262" width="24" style="28" customWidth="1"/>
    <col min="263" max="263" width="17.33203125" style="28" customWidth="1"/>
    <col min="264" max="264" width="17.5" style="28" customWidth="1"/>
    <col min="265" max="265" width="17" style="28" bestFit="1" customWidth="1"/>
    <col min="266" max="512" width="9.33203125" style="28"/>
    <col min="513" max="513" width="37.1640625" style="28" customWidth="1"/>
    <col min="514" max="514" width="70.5" style="28" customWidth="1"/>
    <col min="515" max="515" width="18.6640625" style="28" bestFit="1" customWidth="1"/>
    <col min="516" max="516" width="20.5" style="28" customWidth="1"/>
    <col min="517" max="517" width="18" style="28" customWidth="1"/>
    <col min="518" max="518" width="24" style="28" customWidth="1"/>
    <col min="519" max="519" width="17.33203125" style="28" customWidth="1"/>
    <col min="520" max="520" width="17.5" style="28" customWidth="1"/>
    <col min="521" max="521" width="17" style="28" bestFit="1" customWidth="1"/>
    <col min="522" max="768" width="9.33203125" style="28"/>
    <col min="769" max="769" width="37.1640625" style="28" customWidth="1"/>
    <col min="770" max="770" width="70.5" style="28" customWidth="1"/>
    <col min="771" max="771" width="18.6640625" style="28" bestFit="1" customWidth="1"/>
    <col min="772" max="772" width="20.5" style="28" customWidth="1"/>
    <col min="773" max="773" width="18" style="28" customWidth="1"/>
    <col min="774" max="774" width="24" style="28" customWidth="1"/>
    <col min="775" max="775" width="17.33203125" style="28" customWidth="1"/>
    <col min="776" max="776" width="17.5" style="28" customWidth="1"/>
    <col min="777" max="777" width="17" style="28" bestFit="1" customWidth="1"/>
    <col min="778" max="1024" width="9.33203125" style="28"/>
    <col min="1025" max="1025" width="37.1640625" style="28" customWidth="1"/>
    <col min="1026" max="1026" width="70.5" style="28" customWidth="1"/>
    <col min="1027" max="1027" width="18.6640625" style="28" bestFit="1" customWidth="1"/>
    <col min="1028" max="1028" width="20.5" style="28" customWidth="1"/>
    <col min="1029" max="1029" width="18" style="28" customWidth="1"/>
    <col min="1030" max="1030" width="24" style="28" customWidth="1"/>
    <col min="1031" max="1031" width="17.33203125" style="28" customWidth="1"/>
    <col min="1032" max="1032" width="17.5" style="28" customWidth="1"/>
    <col min="1033" max="1033" width="17" style="28" bestFit="1" customWidth="1"/>
    <col min="1034" max="1280" width="9.33203125" style="28"/>
    <col min="1281" max="1281" width="37.1640625" style="28" customWidth="1"/>
    <col min="1282" max="1282" width="70.5" style="28" customWidth="1"/>
    <col min="1283" max="1283" width="18.6640625" style="28" bestFit="1" customWidth="1"/>
    <col min="1284" max="1284" width="20.5" style="28" customWidth="1"/>
    <col min="1285" max="1285" width="18" style="28" customWidth="1"/>
    <col min="1286" max="1286" width="24" style="28" customWidth="1"/>
    <col min="1287" max="1287" width="17.33203125" style="28" customWidth="1"/>
    <col min="1288" max="1288" width="17.5" style="28" customWidth="1"/>
    <col min="1289" max="1289" width="17" style="28" bestFit="1" customWidth="1"/>
    <col min="1290" max="1536" width="9.33203125" style="28"/>
    <col min="1537" max="1537" width="37.1640625" style="28" customWidth="1"/>
    <col min="1538" max="1538" width="70.5" style="28" customWidth="1"/>
    <col min="1539" max="1539" width="18.6640625" style="28" bestFit="1" customWidth="1"/>
    <col min="1540" max="1540" width="20.5" style="28" customWidth="1"/>
    <col min="1541" max="1541" width="18" style="28" customWidth="1"/>
    <col min="1542" max="1542" width="24" style="28" customWidth="1"/>
    <col min="1543" max="1543" width="17.33203125" style="28" customWidth="1"/>
    <col min="1544" max="1544" width="17.5" style="28" customWidth="1"/>
    <col min="1545" max="1545" width="17" style="28" bestFit="1" customWidth="1"/>
    <col min="1546" max="1792" width="9.33203125" style="28"/>
    <col min="1793" max="1793" width="37.1640625" style="28" customWidth="1"/>
    <col min="1794" max="1794" width="70.5" style="28" customWidth="1"/>
    <col min="1795" max="1795" width="18.6640625" style="28" bestFit="1" customWidth="1"/>
    <col min="1796" max="1796" width="20.5" style="28" customWidth="1"/>
    <col min="1797" max="1797" width="18" style="28" customWidth="1"/>
    <col min="1798" max="1798" width="24" style="28" customWidth="1"/>
    <col min="1799" max="1799" width="17.33203125" style="28" customWidth="1"/>
    <col min="1800" max="1800" width="17.5" style="28" customWidth="1"/>
    <col min="1801" max="1801" width="17" style="28" bestFit="1" customWidth="1"/>
    <col min="1802" max="2048" width="9.33203125" style="28"/>
    <col min="2049" max="2049" width="37.1640625" style="28" customWidth="1"/>
    <col min="2050" max="2050" width="70.5" style="28" customWidth="1"/>
    <col min="2051" max="2051" width="18.6640625" style="28" bestFit="1" customWidth="1"/>
    <col min="2052" max="2052" width="20.5" style="28" customWidth="1"/>
    <col min="2053" max="2053" width="18" style="28" customWidth="1"/>
    <col min="2054" max="2054" width="24" style="28" customWidth="1"/>
    <col min="2055" max="2055" width="17.33203125" style="28" customWidth="1"/>
    <col min="2056" max="2056" width="17.5" style="28" customWidth="1"/>
    <col min="2057" max="2057" width="17" style="28" bestFit="1" customWidth="1"/>
    <col min="2058" max="2304" width="9.33203125" style="28"/>
    <col min="2305" max="2305" width="37.1640625" style="28" customWidth="1"/>
    <col min="2306" max="2306" width="70.5" style="28" customWidth="1"/>
    <col min="2307" max="2307" width="18.6640625" style="28" bestFit="1" customWidth="1"/>
    <col min="2308" max="2308" width="20.5" style="28" customWidth="1"/>
    <col min="2309" max="2309" width="18" style="28" customWidth="1"/>
    <col min="2310" max="2310" width="24" style="28" customWidth="1"/>
    <col min="2311" max="2311" width="17.33203125" style="28" customWidth="1"/>
    <col min="2312" max="2312" width="17.5" style="28" customWidth="1"/>
    <col min="2313" max="2313" width="17" style="28" bestFit="1" customWidth="1"/>
    <col min="2314" max="2560" width="9.33203125" style="28"/>
    <col min="2561" max="2561" width="37.1640625" style="28" customWidth="1"/>
    <col min="2562" max="2562" width="70.5" style="28" customWidth="1"/>
    <col min="2563" max="2563" width="18.6640625" style="28" bestFit="1" customWidth="1"/>
    <col min="2564" max="2564" width="20.5" style="28" customWidth="1"/>
    <col min="2565" max="2565" width="18" style="28" customWidth="1"/>
    <col min="2566" max="2566" width="24" style="28" customWidth="1"/>
    <col min="2567" max="2567" width="17.33203125" style="28" customWidth="1"/>
    <col min="2568" max="2568" width="17.5" style="28" customWidth="1"/>
    <col min="2569" max="2569" width="17" style="28" bestFit="1" customWidth="1"/>
    <col min="2570" max="2816" width="9.33203125" style="28"/>
    <col min="2817" max="2817" width="37.1640625" style="28" customWidth="1"/>
    <col min="2818" max="2818" width="70.5" style="28" customWidth="1"/>
    <col min="2819" max="2819" width="18.6640625" style="28" bestFit="1" customWidth="1"/>
    <col min="2820" max="2820" width="20.5" style="28" customWidth="1"/>
    <col min="2821" max="2821" width="18" style="28" customWidth="1"/>
    <col min="2822" max="2822" width="24" style="28" customWidth="1"/>
    <col min="2823" max="2823" width="17.33203125" style="28" customWidth="1"/>
    <col min="2824" max="2824" width="17.5" style="28" customWidth="1"/>
    <col min="2825" max="2825" width="17" style="28" bestFit="1" customWidth="1"/>
    <col min="2826" max="3072" width="9.33203125" style="28"/>
    <col min="3073" max="3073" width="37.1640625" style="28" customWidth="1"/>
    <col min="3074" max="3074" width="70.5" style="28" customWidth="1"/>
    <col min="3075" max="3075" width="18.6640625" style="28" bestFit="1" customWidth="1"/>
    <col min="3076" max="3076" width="20.5" style="28" customWidth="1"/>
    <col min="3077" max="3077" width="18" style="28" customWidth="1"/>
    <col min="3078" max="3078" width="24" style="28" customWidth="1"/>
    <col min="3079" max="3079" width="17.33203125" style="28" customWidth="1"/>
    <col min="3080" max="3080" width="17.5" style="28" customWidth="1"/>
    <col min="3081" max="3081" width="17" style="28" bestFit="1" customWidth="1"/>
    <col min="3082" max="3328" width="9.33203125" style="28"/>
    <col min="3329" max="3329" width="37.1640625" style="28" customWidth="1"/>
    <col min="3330" max="3330" width="70.5" style="28" customWidth="1"/>
    <col min="3331" max="3331" width="18.6640625" style="28" bestFit="1" customWidth="1"/>
    <col min="3332" max="3332" width="20.5" style="28" customWidth="1"/>
    <col min="3333" max="3333" width="18" style="28" customWidth="1"/>
    <col min="3334" max="3334" width="24" style="28" customWidth="1"/>
    <col min="3335" max="3335" width="17.33203125" style="28" customWidth="1"/>
    <col min="3336" max="3336" width="17.5" style="28" customWidth="1"/>
    <col min="3337" max="3337" width="17" style="28" bestFit="1" customWidth="1"/>
    <col min="3338" max="3584" width="9.33203125" style="28"/>
    <col min="3585" max="3585" width="37.1640625" style="28" customWidth="1"/>
    <col min="3586" max="3586" width="70.5" style="28" customWidth="1"/>
    <col min="3587" max="3587" width="18.6640625" style="28" bestFit="1" customWidth="1"/>
    <col min="3588" max="3588" width="20.5" style="28" customWidth="1"/>
    <col min="3589" max="3589" width="18" style="28" customWidth="1"/>
    <col min="3590" max="3590" width="24" style="28" customWidth="1"/>
    <col min="3591" max="3591" width="17.33203125" style="28" customWidth="1"/>
    <col min="3592" max="3592" width="17.5" style="28" customWidth="1"/>
    <col min="3593" max="3593" width="17" style="28" bestFit="1" customWidth="1"/>
    <col min="3594" max="3840" width="9.33203125" style="28"/>
    <col min="3841" max="3841" width="37.1640625" style="28" customWidth="1"/>
    <col min="3842" max="3842" width="70.5" style="28" customWidth="1"/>
    <col min="3843" max="3843" width="18.6640625" style="28" bestFit="1" customWidth="1"/>
    <col min="3844" max="3844" width="20.5" style="28" customWidth="1"/>
    <col min="3845" max="3845" width="18" style="28" customWidth="1"/>
    <col min="3846" max="3846" width="24" style="28" customWidth="1"/>
    <col min="3847" max="3847" width="17.33203125" style="28" customWidth="1"/>
    <col min="3848" max="3848" width="17.5" style="28" customWidth="1"/>
    <col min="3849" max="3849" width="17" style="28" bestFit="1" customWidth="1"/>
    <col min="3850" max="4096" width="9.33203125" style="28"/>
    <col min="4097" max="4097" width="37.1640625" style="28" customWidth="1"/>
    <col min="4098" max="4098" width="70.5" style="28" customWidth="1"/>
    <col min="4099" max="4099" width="18.6640625" style="28" bestFit="1" customWidth="1"/>
    <col min="4100" max="4100" width="20.5" style="28" customWidth="1"/>
    <col min="4101" max="4101" width="18" style="28" customWidth="1"/>
    <col min="4102" max="4102" width="24" style="28" customWidth="1"/>
    <col min="4103" max="4103" width="17.33203125" style="28" customWidth="1"/>
    <col min="4104" max="4104" width="17.5" style="28" customWidth="1"/>
    <col min="4105" max="4105" width="17" style="28" bestFit="1" customWidth="1"/>
    <col min="4106" max="4352" width="9.33203125" style="28"/>
    <col min="4353" max="4353" width="37.1640625" style="28" customWidth="1"/>
    <col min="4354" max="4354" width="70.5" style="28" customWidth="1"/>
    <col min="4355" max="4355" width="18.6640625" style="28" bestFit="1" customWidth="1"/>
    <col min="4356" max="4356" width="20.5" style="28" customWidth="1"/>
    <col min="4357" max="4357" width="18" style="28" customWidth="1"/>
    <col min="4358" max="4358" width="24" style="28" customWidth="1"/>
    <col min="4359" max="4359" width="17.33203125" style="28" customWidth="1"/>
    <col min="4360" max="4360" width="17.5" style="28" customWidth="1"/>
    <col min="4361" max="4361" width="17" style="28" bestFit="1" customWidth="1"/>
    <col min="4362" max="4608" width="9.33203125" style="28"/>
    <col min="4609" max="4609" width="37.1640625" style="28" customWidth="1"/>
    <col min="4610" max="4610" width="70.5" style="28" customWidth="1"/>
    <col min="4611" max="4611" width="18.6640625" style="28" bestFit="1" customWidth="1"/>
    <col min="4612" max="4612" width="20.5" style="28" customWidth="1"/>
    <col min="4613" max="4613" width="18" style="28" customWidth="1"/>
    <col min="4614" max="4614" width="24" style="28" customWidth="1"/>
    <col min="4615" max="4615" width="17.33203125" style="28" customWidth="1"/>
    <col min="4616" max="4616" width="17.5" style="28" customWidth="1"/>
    <col min="4617" max="4617" width="17" style="28" bestFit="1" customWidth="1"/>
    <col min="4618" max="4864" width="9.33203125" style="28"/>
    <col min="4865" max="4865" width="37.1640625" style="28" customWidth="1"/>
    <col min="4866" max="4866" width="70.5" style="28" customWidth="1"/>
    <col min="4867" max="4867" width="18.6640625" style="28" bestFit="1" customWidth="1"/>
    <col min="4868" max="4868" width="20.5" style="28" customWidth="1"/>
    <col min="4869" max="4869" width="18" style="28" customWidth="1"/>
    <col min="4870" max="4870" width="24" style="28" customWidth="1"/>
    <col min="4871" max="4871" width="17.33203125" style="28" customWidth="1"/>
    <col min="4872" max="4872" width="17.5" style="28" customWidth="1"/>
    <col min="4873" max="4873" width="17" style="28" bestFit="1" customWidth="1"/>
    <col min="4874" max="5120" width="9.33203125" style="28"/>
    <col min="5121" max="5121" width="37.1640625" style="28" customWidth="1"/>
    <col min="5122" max="5122" width="70.5" style="28" customWidth="1"/>
    <col min="5123" max="5123" width="18.6640625" style="28" bestFit="1" customWidth="1"/>
    <col min="5124" max="5124" width="20.5" style="28" customWidth="1"/>
    <col min="5125" max="5125" width="18" style="28" customWidth="1"/>
    <col min="5126" max="5126" width="24" style="28" customWidth="1"/>
    <col min="5127" max="5127" width="17.33203125" style="28" customWidth="1"/>
    <col min="5128" max="5128" width="17.5" style="28" customWidth="1"/>
    <col min="5129" max="5129" width="17" style="28" bestFit="1" customWidth="1"/>
    <col min="5130" max="5376" width="9.33203125" style="28"/>
    <col min="5377" max="5377" width="37.1640625" style="28" customWidth="1"/>
    <col min="5378" max="5378" width="70.5" style="28" customWidth="1"/>
    <col min="5379" max="5379" width="18.6640625" style="28" bestFit="1" customWidth="1"/>
    <col min="5380" max="5380" width="20.5" style="28" customWidth="1"/>
    <col min="5381" max="5381" width="18" style="28" customWidth="1"/>
    <col min="5382" max="5382" width="24" style="28" customWidth="1"/>
    <col min="5383" max="5383" width="17.33203125" style="28" customWidth="1"/>
    <col min="5384" max="5384" width="17.5" style="28" customWidth="1"/>
    <col min="5385" max="5385" width="17" style="28" bestFit="1" customWidth="1"/>
    <col min="5386" max="5632" width="9.33203125" style="28"/>
    <col min="5633" max="5633" width="37.1640625" style="28" customWidth="1"/>
    <col min="5634" max="5634" width="70.5" style="28" customWidth="1"/>
    <col min="5635" max="5635" width="18.6640625" style="28" bestFit="1" customWidth="1"/>
    <col min="5636" max="5636" width="20.5" style="28" customWidth="1"/>
    <col min="5637" max="5637" width="18" style="28" customWidth="1"/>
    <col min="5638" max="5638" width="24" style="28" customWidth="1"/>
    <col min="5639" max="5639" width="17.33203125" style="28" customWidth="1"/>
    <col min="5640" max="5640" width="17.5" style="28" customWidth="1"/>
    <col min="5641" max="5641" width="17" style="28" bestFit="1" customWidth="1"/>
    <col min="5642" max="5888" width="9.33203125" style="28"/>
    <col min="5889" max="5889" width="37.1640625" style="28" customWidth="1"/>
    <col min="5890" max="5890" width="70.5" style="28" customWidth="1"/>
    <col min="5891" max="5891" width="18.6640625" style="28" bestFit="1" customWidth="1"/>
    <col min="5892" max="5892" width="20.5" style="28" customWidth="1"/>
    <col min="5893" max="5893" width="18" style="28" customWidth="1"/>
    <col min="5894" max="5894" width="24" style="28" customWidth="1"/>
    <col min="5895" max="5895" width="17.33203125" style="28" customWidth="1"/>
    <col min="5896" max="5896" width="17.5" style="28" customWidth="1"/>
    <col min="5897" max="5897" width="17" style="28" bestFit="1" customWidth="1"/>
    <col min="5898" max="6144" width="9.33203125" style="28"/>
    <col min="6145" max="6145" width="37.1640625" style="28" customWidth="1"/>
    <col min="6146" max="6146" width="70.5" style="28" customWidth="1"/>
    <col min="6147" max="6147" width="18.6640625" style="28" bestFit="1" customWidth="1"/>
    <col min="6148" max="6148" width="20.5" style="28" customWidth="1"/>
    <col min="6149" max="6149" width="18" style="28" customWidth="1"/>
    <col min="6150" max="6150" width="24" style="28" customWidth="1"/>
    <col min="6151" max="6151" width="17.33203125" style="28" customWidth="1"/>
    <col min="6152" max="6152" width="17.5" style="28" customWidth="1"/>
    <col min="6153" max="6153" width="17" style="28" bestFit="1" customWidth="1"/>
    <col min="6154" max="6400" width="9.33203125" style="28"/>
    <col min="6401" max="6401" width="37.1640625" style="28" customWidth="1"/>
    <col min="6402" max="6402" width="70.5" style="28" customWidth="1"/>
    <col min="6403" max="6403" width="18.6640625" style="28" bestFit="1" customWidth="1"/>
    <col min="6404" max="6404" width="20.5" style="28" customWidth="1"/>
    <col min="6405" max="6405" width="18" style="28" customWidth="1"/>
    <col min="6406" max="6406" width="24" style="28" customWidth="1"/>
    <col min="6407" max="6407" width="17.33203125" style="28" customWidth="1"/>
    <col min="6408" max="6408" width="17.5" style="28" customWidth="1"/>
    <col min="6409" max="6409" width="17" style="28" bestFit="1" customWidth="1"/>
    <col min="6410" max="6656" width="9.33203125" style="28"/>
    <col min="6657" max="6657" width="37.1640625" style="28" customWidth="1"/>
    <col min="6658" max="6658" width="70.5" style="28" customWidth="1"/>
    <col min="6659" max="6659" width="18.6640625" style="28" bestFit="1" customWidth="1"/>
    <col min="6660" max="6660" width="20.5" style="28" customWidth="1"/>
    <col min="6661" max="6661" width="18" style="28" customWidth="1"/>
    <col min="6662" max="6662" width="24" style="28" customWidth="1"/>
    <col min="6663" max="6663" width="17.33203125" style="28" customWidth="1"/>
    <col min="6664" max="6664" width="17.5" style="28" customWidth="1"/>
    <col min="6665" max="6665" width="17" style="28" bestFit="1" customWidth="1"/>
    <col min="6666" max="6912" width="9.33203125" style="28"/>
    <col min="6913" max="6913" width="37.1640625" style="28" customWidth="1"/>
    <col min="6914" max="6914" width="70.5" style="28" customWidth="1"/>
    <col min="6915" max="6915" width="18.6640625" style="28" bestFit="1" customWidth="1"/>
    <col min="6916" max="6916" width="20.5" style="28" customWidth="1"/>
    <col min="6917" max="6917" width="18" style="28" customWidth="1"/>
    <col min="6918" max="6918" width="24" style="28" customWidth="1"/>
    <col min="6919" max="6919" width="17.33203125" style="28" customWidth="1"/>
    <col min="6920" max="6920" width="17.5" style="28" customWidth="1"/>
    <col min="6921" max="6921" width="17" style="28" bestFit="1" customWidth="1"/>
    <col min="6922" max="7168" width="9.33203125" style="28"/>
    <col min="7169" max="7169" width="37.1640625" style="28" customWidth="1"/>
    <col min="7170" max="7170" width="70.5" style="28" customWidth="1"/>
    <col min="7171" max="7171" width="18.6640625" style="28" bestFit="1" customWidth="1"/>
    <col min="7172" max="7172" width="20.5" style="28" customWidth="1"/>
    <col min="7173" max="7173" width="18" style="28" customWidth="1"/>
    <col min="7174" max="7174" width="24" style="28" customWidth="1"/>
    <col min="7175" max="7175" width="17.33203125" style="28" customWidth="1"/>
    <col min="7176" max="7176" width="17.5" style="28" customWidth="1"/>
    <col min="7177" max="7177" width="17" style="28" bestFit="1" customWidth="1"/>
    <col min="7178" max="7424" width="9.33203125" style="28"/>
    <col min="7425" max="7425" width="37.1640625" style="28" customWidth="1"/>
    <col min="7426" max="7426" width="70.5" style="28" customWidth="1"/>
    <col min="7427" max="7427" width="18.6640625" style="28" bestFit="1" customWidth="1"/>
    <col min="7428" max="7428" width="20.5" style="28" customWidth="1"/>
    <col min="7429" max="7429" width="18" style="28" customWidth="1"/>
    <col min="7430" max="7430" width="24" style="28" customWidth="1"/>
    <col min="7431" max="7431" width="17.33203125" style="28" customWidth="1"/>
    <col min="7432" max="7432" width="17.5" style="28" customWidth="1"/>
    <col min="7433" max="7433" width="17" style="28" bestFit="1" customWidth="1"/>
    <col min="7434" max="7680" width="9.33203125" style="28"/>
    <col min="7681" max="7681" width="37.1640625" style="28" customWidth="1"/>
    <col min="7682" max="7682" width="70.5" style="28" customWidth="1"/>
    <col min="7683" max="7683" width="18.6640625" style="28" bestFit="1" customWidth="1"/>
    <col min="7684" max="7684" width="20.5" style="28" customWidth="1"/>
    <col min="7685" max="7685" width="18" style="28" customWidth="1"/>
    <col min="7686" max="7686" width="24" style="28" customWidth="1"/>
    <col min="7687" max="7687" width="17.33203125" style="28" customWidth="1"/>
    <col min="7688" max="7688" width="17.5" style="28" customWidth="1"/>
    <col min="7689" max="7689" width="17" style="28" bestFit="1" customWidth="1"/>
    <col min="7690" max="7936" width="9.33203125" style="28"/>
    <col min="7937" max="7937" width="37.1640625" style="28" customWidth="1"/>
    <col min="7938" max="7938" width="70.5" style="28" customWidth="1"/>
    <col min="7939" max="7939" width="18.6640625" style="28" bestFit="1" customWidth="1"/>
    <col min="7940" max="7940" width="20.5" style="28" customWidth="1"/>
    <col min="7941" max="7941" width="18" style="28" customWidth="1"/>
    <col min="7942" max="7942" width="24" style="28" customWidth="1"/>
    <col min="7943" max="7943" width="17.33203125" style="28" customWidth="1"/>
    <col min="7944" max="7944" width="17.5" style="28" customWidth="1"/>
    <col min="7945" max="7945" width="17" style="28" bestFit="1" customWidth="1"/>
    <col min="7946" max="8192" width="9.33203125" style="28"/>
    <col min="8193" max="8193" width="37.1640625" style="28" customWidth="1"/>
    <col min="8194" max="8194" width="70.5" style="28" customWidth="1"/>
    <col min="8195" max="8195" width="18.6640625" style="28" bestFit="1" customWidth="1"/>
    <col min="8196" max="8196" width="20.5" style="28" customWidth="1"/>
    <col min="8197" max="8197" width="18" style="28" customWidth="1"/>
    <col min="8198" max="8198" width="24" style="28" customWidth="1"/>
    <col min="8199" max="8199" width="17.33203125" style="28" customWidth="1"/>
    <col min="8200" max="8200" width="17.5" style="28" customWidth="1"/>
    <col min="8201" max="8201" width="17" style="28" bestFit="1" customWidth="1"/>
    <col min="8202" max="8448" width="9.33203125" style="28"/>
    <col min="8449" max="8449" width="37.1640625" style="28" customWidth="1"/>
    <col min="8450" max="8450" width="70.5" style="28" customWidth="1"/>
    <col min="8451" max="8451" width="18.6640625" style="28" bestFit="1" customWidth="1"/>
    <col min="8452" max="8452" width="20.5" style="28" customWidth="1"/>
    <col min="8453" max="8453" width="18" style="28" customWidth="1"/>
    <col min="8454" max="8454" width="24" style="28" customWidth="1"/>
    <col min="8455" max="8455" width="17.33203125" style="28" customWidth="1"/>
    <col min="8456" max="8456" width="17.5" style="28" customWidth="1"/>
    <col min="8457" max="8457" width="17" style="28" bestFit="1" customWidth="1"/>
    <col min="8458" max="8704" width="9.33203125" style="28"/>
    <col min="8705" max="8705" width="37.1640625" style="28" customWidth="1"/>
    <col min="8706" max="8706" width="70.5" style="28" customWidth="1"/>
    <col min="8707" max="8707" width="18.6640625" style="28" bestFit="1" customWidth="1"/>
    <col min="8708" max="8708" width="20.5" style="28" customWidth="1"/>
    <col min="8709" max="8709" width="18" style="28" customWidth="1"/>
    <col min="8710" max="8710" width="24" style="28" customWidth="1"/>
    <col min="8711" max="8711" width="17.33203125" style="28" customWidth="1"/>
    <col min="8712" max="8712" width="17.5" style="28" customWidth="1"/>
    <col min="8713" max="8713" width="17" style="28" bestFit="1" customWidth="1"/>
    <col min="8714" max="8960" width="9.33203125" style="28"/>
    <col min="8961" max="8961" width="37.1640625" style="28" customWidth="1"/>
    <col min="8962" max="8962" width="70.5" style="28" customWidth="1"/>
    <col min="8963" max="8963" width="18.6640625" style="28" bestFit="1" customWidth="1"/>
    <col min="8964" max="8964" width="20.5" style="28" customWidth="1"/>
    <col min="8965" max="8965" width="18" style="28" customWidth="1"/>
    <col min="8966" max="8966" width="24" style="28" customWidth="1"/>
    <col min="8967" max="8967" width="17.33203125" style="28" customWidth="1"/>
    <col min="8968" max="8968" width="17.5" style="28" customWidth="1"/>
    <col min="8969" max="8969" width="17" style="28" bestFit="1" customWidth="1"/>
    <col min="8970" max="9216" width="9.33203125" style="28"/>
    <col min="9217" max="9217" width="37.1640625" style="28" customWidth="1"/>
    <col min="9218" max="9218" width="70.5" style="28" customWidth="1"/>
    <col min="9219" max="9219" width="18.6640625" style="28" bestFit="1" customWidth="1"/>
    <col min="9220" max="9220" width="20.5" style="28" customWidth="1"/>
    <col min="9221" max="9221" width="18" style="28" customWidth="1"/>
    <col min="9222" max="9222" width="24" style="28" customWidth="1"/>
    <col min="9223" max="9223" width="17.33203125" style="28" customWidth="1"/>
    <col min="9224" max="9224" width="17.5" style="28" customWidth="1"/>
    <col min="9225" max="9225" width="17" style="28" bestFit="1" customWidth="1"/>
    <col min="9226" max="9472" width="9.33203125" style="28"/>
    <col min="9473" max="9473" width="37.1640625" style="28" customWidth="1"/>
    <col min="9474" max="9474" width="70.5" style="28" customWidth="1"/>
    <col min="9475" max="9475" width="18.6640625" style="28" bestFit="1" customWidth="1"/>
    <col min="9476" max="9476" width="20.5" style="28" customWidth="1"/>
    <col min="9477" max="9477" width="18" style="28" customWidth="1"/>
    <col min="9478" max="9478" width="24" style="28" customWidth="1"/>
    <col min="9479" max="9479" width="17.33203125" style="28" customWidth="1"/>
    <col min="9480" max="9480" width="17.5" style="28" customWidth="1"/>
    <col min="9481" max="9481" width="17" style="28" bestFit="1" customWidth="1"/>
    <col min="9482" max="9728" width="9.33203125" style="28"/>
    <col min="9729" max="9729" width="37.1640625" style="28" customWidth="1"/>
    <col min="9730" max="9730" width="70.5" style="28" customWidth="1"/>
    <col min="9731" max="9731" width="18.6640625" style="28" bestFit="1" customWidth="1"/>
    <col min="9732" max="9732" width="20.5" style="28" customWidth="1"/>
    <col min="9733" max="9733" width="18" style="28" customWidth="1"/>
    <col min="9734" max="9734" width="24" style="28" customWidth="1"/>
    <col min="9735" max="9735" width="17.33203125" style="28" customWidth="1"/>
    <col min="9736" max="9736" width="17.5" style="28" customWidth="1"/>
    <col min="9737" max="9737" width="17" style="28" bestFit="1" customWidth="1"/>
    <col min="9738" max="9984" width="9.33203125" style="28"/>
    <col min="9985" max="9985" width="37.1640625" style="28" customWidth="1"/>
    <col min="9986" max="9986" width="70.5" style="28" customWidth="1"/>
    <col min="9987" max="9987" width="18.6640625" style="28" bestFit="1" customWidth="1"/>
    <col min="9988" max="9988" width="20.5" style="28" customWidth="1"/>
    <col min="9989" max="9989" width="18" style="28" customWidth="1"/>
    <col min="9990" max="9990" width="24" style="28" customWidth="1"/>
    <col min="9991" max="9991" width="17.33203125" style="28" customWidth="1"/>
    <col min="9992" max="9992" width="17.5" style="28" customWidth="1"/>
    <col min="9993" max="9993" width="17" style="28" bestFit="1" customWidth="1"/>
    <col min="9994" max="10240" width="9.33203125" style="28"/>
    <col min="10241" max="10241" width="37.1640625" style="28" customWidth="1"/>
    <col min="10242" max="10242" width="70.5" style="28" customWidth="1"/>
    <col min="10243" max="10243" width="18.6640625" style="28" bestFit="1" customWidth="1"/>
    <col min="10244" max="10244" width="20.5" style="28" customWidth="1"/>
    <col min="10245" max="10245" width="18" style="28" customWidth="1"/>
    <col min="10246" max="10246" width="24" style="28" customWidth="1"/>
    <col min="10247" max="10247" width="17.33203125" style="28" customWidth="1"/>
    <col min="10248" max="10248" width="17.5" style="28" customWidth="1"/>
    <col min="10249" max="10249" width="17" style="28" bestFit="1" customWidth="1"/>
    <col min="10250" max="10496" width="9.33203125" style="28"/>
    <col min="10497" max="10497" width="37.1640625" style="28" customWidth="1"/>
    <col min="10498" max="10498" width="70.5" style="28" customWidth="1"/>
    <col min="10499" max="10499" width="18.6640625" style="28" bestFit="1" customWidth="1"/>
    <col min="10500" max="10500" width="20.5" style="28" customWidth="1"/>
    <col min="10501" max="10501" width="18" style="28" customWidth="1"/>
    <col min="10502" max="10502" width="24" style="28" customWidth="1"/>
    <col min="10503" max="10503" width="17.33203125" style="28" customWidth="1"/>
    <col min="10504" max="10504" width="17.5" style="28" customWidth="1"/>
    <col min="10505" max="10505" width="17" style="28" bestFit="1" customWidth="1"/>
    <col min="10506" max="10752" width="9.33203125" style="28"/>
    <col min="10753" max="10753" width="37.1640625" style="28" customWidth="1"/>
    <col min="10754" max="10754" width="70.5" style="28" customWidth="1"/>
    <col min="10755" max="10755" width="18.6640625" style="28" bestFit="1" customWidth="1"/>
    <col min="10756" max="10756" width="20.5" style="28" customWidth="1"/>
    <col min="10757" max="10757" width="18" style="28" customWidth="1"/>
    <col min="10758" max="10758" width="24" style="28" customWidth="1"/>
    <col min="10759" max="10759" width="17.33203125" style="28" customWidth="1"/>
    <col min="10760" max="10760" width="17.5" style="28" customWidth="1"/>
    <col min="10761" max="10761" width="17" style="28" bestFit="1" customWidth="1"/>
    <col min="10762" max="11008" width="9.33203125" style="28"/>
    <col min="11009" max="11009" width="37.1640625" style="28" customWidth="1"/>
    <col min="11010" max="11010" width="70.5" style="28" customWidth="1"/>
    <col min="11011" max="11011" width="18.6640625" style="28" bestFit="1" customWidth="1"/>
    <col min="11012" max="11012" width="20.5" style="28" customWidth="1"/>
    <col min="11013" max="11013" width="18" style="28" customWidth="1"/>
    <col min="11014" max="11014" width="24" style="28" customWidth="1"/>
    <col min="11015" max="11015" width="17.33203125" style="28" customWidth="1"/>
    <col min="11016" max="11016" width="17.5" style="28" customWidth="1"/>
    <col min="11017" max="11017" width="17" style="28" bestFit="1" customWidth="1"/>
    <col min="11018" max="11264" width="9.33203125" style="28"/>
    <col min="11265" max="11265" width="37.1640625" style="28" customWidth="1"/>
    <col min="11266" max="11266" width="70.5" style="28" customWidth="1"/>
    <col min="11267" max="11267" width="18.6640625" style="28" bestFit="1" customWidth="1"/>
    <col min="11268" max="11268" width="20.5" style="28" customWidth="1"/>
    <col min="11269" max="11269" width="18" style="28" customWidth="1"/>
    <col min="11270" max="11270" width="24" style="28" customWidth="1"/>
    <col min="11271" max="11271" width="17.33203125" style="28" customWidth="1"/>
    <col min="11272" max="11272" width="17.5" style="28" customWidth="1"/>
    <col min="11273" max="11273" width="17" style="28" bestFit="1" customWidth="1"/>
    <col min="11274" max="11520" width="9.33203125" style="28"/>
    <col min="11521" max="11521" width="37.1640625" style="28" customWidth="1"/>
    <col min="11522" max="11522" width="70.5" style="28" customWidth="1"/>
    <col min="11523" max="11523" width="18.6640625" style="28" bestFit="1" customWidth="1"/>
    <col min="11524" max="11524" width="20.5" style="28" customWidth="1"/>
    <col min="11525" max="11525" width="18" style="28" customWidth="1"/>
    <col min="11526" max="11526" width="24" style="28" customWidth="1"/>
    <col min="11527" max="11527" width="17.33203125" style="28" customWidth="1"/>
    <col min="11528" max="11528" width="17.5" style="28" customWidth="1"/>
    <col min="11529" max="11529" width="17" style="28" bestFit="1" customWidth="1"/>
    <col min="11530" max="11776" width="9.33203125" style="28"/>
    <col min="11777" max="11777" width="37.1640625" style="28" customWidth="1"/>
    <col min="11778" max="11778" width="70.5" style="28" customWidth="1"/>
    <col min="11779" max="11779" width="18.6640625" style="28" bestFit="1" customWidth="1"/>
    <col min="11780" max="11780" width="20.5" style="28" customWidth="1"/>
    <col min="11781" max="11781" width="18" style="28" customWidth="1"/>
    <col min="11782" max="11782" width="24" style="28" customWidth="1"/>
    <col min="11783" max="11783" width="17.33203125" style="28" customWidth="1"/>
    <col min="11784" max="11784" width="17.5" style="28" customWidth="1"/>
    <col min="11785" max="11785" width="17" style="28" bestFit="1" customWidth="1"/>
    <col min="11786" max="12032" width="9.33203125" style="28"/>
    <col min="12033" max="12033" width="37.1640625" style="28" customWidth="1"/>
    <col min="12034" max="12034" width="70.5" style="28" customWidth="1"/>
    <col min="12035" max="12035" width="18.6640625" style="28" bestFit="1" customWidth="1"/>
    <col min="12036" max="12036" width="20.5" style="28" customWidth="1"/>
    <col min="12037" max="12037" width="18" style="28" customWidth="1"/>
    <col min="12038" max="12038" width="24" style="28" customWidth="1"/>
    <col min="12039" max="12039" width="17.33203125" style="28" customWidth="1"/>
    <col min="12040" max="12040" width="17.5" style="28" customWidth="1"/>
    <col min="12041" max="12041" width="17" style="28" bestFit="1" customWidth="1"/>
    <col min="12042" max="12288" width="9.33203125" style="28"/>
    <col min="12289" max="12289" width="37.1640625" style="28" customWidth="1"/>
    <col min="12290" max="12290" width="70.5" style="28" customWidth="1"/>
    <col min="12291" max="12291" width="18.6640625" style="28" bestFit="1" customWidth="1"/>
    <col min="12292" max="12292" width="20.5" style="28" customWidth="1"/>
    <col min="12293" max="12293" width="18" style="28" customWidth="1"/>
    <col min="12294" max="12294" width="24" style="28" customWidth="1"/>
    <col min="12295" max="12295" width="17.33203125" style="28" customWidth="1"/>
    <col min="12296" max="12296" width="17.5" style="28" customWidth="1"/>
    <col min="12297" max="12297" width="17" style="28" bestFit="1" customWidth="1"/>
    <col min="12298" max="12544" width="9.33203125" style="28"/>
    <col min="12545" max="12545" width="37.1640625" style="28" customWidth="1"/>
    <col min="12546" max="12546" width="70.5" style="28" customWidth="1"/>
    <col min="12547" max="12547" width="18.6640625" style="28" bestFit="1" customWidth="1"/>
    <col min="12548" max="12548" width="20.5" style="28" customWidth="1"/>
    <col min="12549" max="12549" width="18" style="28" customWidth="1"/>
    <col min="12550" max="12550" width="24" style="28" customWidth="1"/>
    <col min="12551" max="12551" width="17.33203125" style="28" customWidth="1"/>
    <col min="12552" max="12552" width="17.5" style="28" customWidth="1"/>
    <col min="12553" max="12553" width="17" style="28" bestFit="1" customWidth="1"/>
    <col min="12554" max="12800" width="9.33203125" style="28"/>
    <col min="12801" max="12801" width="37.1640625" style="28" customWidth="1"/>
    <col min="12802" max="12802" width="70.5" style="28" customWidth="1"/>
    <col min="12803" max="12803" width="18.6640625" style="28" bestFit="1" customWidth="1"/>
    <col min="12804" max="12804" width="20.5" style="28" customWidth="1"/>
    <col min="12805" max="12805" width="18" style="28" customWidth="1"/>
    <col min="12806" max="12806" width="24" style="28" customWidth="1"/>
    <col min="12807" max="12807" width="17.33203125" style="28" customWidth="1"/>
    <col min="12808" max="12808" width="17.5" style="28" customWidth="1"/>
    <col min="12809" max="12809" width="17" style="28" bestFit="1" customWidth="1"/>
    <col min="12810" max="13056" width="9.33203125" style="28"/>
    <col min="13057" max="13057" width="37.1640625" style="28" customWidth="1"/>
    <col min="13058" max="13058" width="70.5" style="28" customWidth="1"/>
    <col min="13059" max="13059" width="18.6640625" style="28" bestFit="1" customWidth="1"/>
    <col min="13060" max="13060" width="20.5" style="28" customWidth="1"/>
    <col min="13061" max="13061" width="18" style="28" customWidth="1"/>
    <col min="13062" max="13062" width="24" style="28" customWidth="1"/>
    <col min="13063" max="13063" width="17.33203125" style="28" customWidth="1"/>
    <col min="13064" max="13064" width="17.5" style="28" customWidth="1"/>
    <col min="13065" max="13065" width="17" style="28" bestFit="1" customWidth="1"/>
    <col min="13066" max="13312" width="9.33203125" style="28"/>
    <col min="13313" max="13313" width="37.1640625" style="28" customWidth="1"/>
    <col min="13314" max="13314" width="70.5" style="28" customWidth="1"/>
    <col min="13315" max="13315" width="18.6640625" style="28" bestFit="1" customWidth="1"/>
    <col min="13316" max="13316" width="20.5" style="28" customWidth="1"/>
    <col min="13317" max="13317" width="18" style="28" customWidth="1"/>
    <col min="13318" max="13318" width="24" style="28" customWidth="1"/>
    <col min="13319" max="13319" width="17.33203125" style="28" customWidth="1"/>
    <col min="13320" max="13320" width="17.5" style="28" customWidth="1"/>
    <col min="13321" max="13321" width="17" style="28" bestFit="1" customWidth="1"/>
    <col min="13322" max="13568" width="9.33203125" style="28"/>
    <col min="13569" max="13569" width="37.1640625" style="28" customWidth="1"/>
    <col min="13570" max="13570" width="70.5" style="28" customWidth="1"/>
    <col min="13571" max="13571" width="18.6640625" style="28" bestFit="1" customWidth="1"/>
    <col min="13572" max="13572" width="20.5" style="28" customWidth="1"/>
    <col min="13573" max="13573" width="18" style="28" customWidth="1"/>
    <col min="13574" max="13574" width="24" style="28" customWidth="1"/>
    <col min="13575" max="13575" width="17.33203125" style="28" customWidth="1"/>
    <col min="13576" max="13576" width="17.5" style="28" customWidth="1"/>
    <col min="13577" max="13577" width="17" style="28" bestFit="1" customWidth="1"/>
    <col min="13578" max="13824" width="9.33203125" style="28"/>
    <col min="13825" max="13825" width="37.1640625" style="28" customWidth="1"/>
    <col min="13826" max="13826" width="70.5" style="28" customWidth="1"/>
    <col min="13827" max="13827" width="18.6640625" style="28" bestFit="1" customWidth="1"/>
    <col min="13828" max="13828" width="20.5" style="28" customWidth="1"/>
    <col min="13829" max="13829" width="18" style="28" customWidth="1"/>
    <col min="13830" max="13830" width="24" style="28" customWidth="1"/>
    <col min="13831" max="13831" width="17.33203125" style="28" customWidth="1"/>
    <col min="13832" max="13832" width="17.5" style="28" customWidth="1"/>
    <col min="13833" max="13833" width="17" style="28" bestFit="1" customWidth="1"/>
    <col min="13834" max="14080" width="9.33203125" style="28"/>
    <col min="14081" max="14081" width="37.1640625" style="28" customWidth="1"/>
    <col min="14082" max="14082" width="70.5" style="28" customWidth="1"/>
    <col min="14083" max="14083" width="18.6640625" style="28" bestFit="1" customWidth="1"/>
    <col min="14084" max="14084" width="20.5" style="28" customWidth="1"/>
    <col min="14085" max="14085" width="18" style="28" customWidth="1"/>
    <col min="14086" max="14086" width="24" style="28" customWidth="1"/>
    <col min="14087" max="14087" width="17.33203125" style="28" customWidth="1"/>
    <col min="14088" max="14088" width="17.5" style="28" customWidth="1"/>
    <col min="14089" max="14089" width="17" style="28" bestFit="1" customWidth="1"/>
    <col min="14090" max="14336" width="9.33203125" style="28"/>
    <col min="14337" max="14337" width="37.1640625" style="28" customWidth="1"/>
    <col min="14338" max="14338" width="70.5" style="28" customWidth="1"/>
    <col min="14339" max="14339" width="18.6640625" style="28" bestFit="1" customWidth="1"/>
    <col min="14340" max="14340" width="20.5" style="28" customWidth="1"/>
    <col min="14341" max="14341" width="18" style="28" customWidth="1"/>
    <col min="14342" max="14342" width="24" style="28" customWidth="1"/>
    <col min="14343" max="14343" width="17.33203125" style="28" customWidth="1"/>
    <col min="14344" max="14344" width="17.5" style="28" customWidth="1"/>
    <col min="14345" max="14345" width="17" style="28" bestFit="1" customWidth="1"/>
    <col min="14346" max="14592" width="9.33203125" style="28"/>
    <col min="14593" max="14593" width="37.1640625" style="28" customWidth="1"/>
    <col min="14594" max="14594" width="70.5" style="28" customWidth="1"/>
    <col min="14595" max="14595" width="18.6640625" style="28" bestFit="1" customWidth="1"/>
    <col min="14596" max="14596" width="20.5" style="28" customWidth="1"/>
    <col min="14597" max="14597" width="18" style="28" customWidth="1"/>
    <col min="14598" max="14598" width="24" style="28" customWidth="1"/>
    <col min="14599" max="14599" width="17.33203125" style="28" customWidth="1"/>
    <col min="14600" max="14600" width="17.5" style="28" customWidth="1"/>
    <col min="14601" max="14601" width="17" style="28" bestFit="1" customWidth="1"/>
    <col min="14602" max="14848" width="9.33203125" style="28"/>
    <col min="14849" max="14849" width="37.1640625" style="28" customWidth="1"/>
    <col min="14850" max="14850" width="70.5" style="28" customWidth="1"/>
    <col min="14851" max="14851" width="18.6640625" style="28" bestFit="1" customWidth="1"/>
    <col min="14852" max="14852" width="20.5" style="28" customWidth="1"/>
    <col min="14853" max="14853" width="18" style="28" customWidth="1"/>
    <col min="14854" max="14854" width="24" style="28" customWidth="1"/>
    <col min="14855" max="14855" width="17.33203125" style="28" customWidth="1"/>
    <col min="14856" max="14856" width="17.5" style="28" customWidth="1"/>
    <col min="14857" max="14857" width="17" style="28" bestFit="1" customWidth="1"/>
    <col min="14858" max="15104" width="9.33203125" style="28"/>
    <col min="15105" max="15105" width="37.1640625" style="28" customWidth="1"/>
    <col min="15106" max="15106" width="70.5" style="28" customWidth="1"/>
    <col min="15107" max="15107" width="18.6640625" style="28" bestFit="1" customWidth="1"/>
    <col min="15108" max="15108" width="20.5" style="28" customWidth="1"/>
    <col min="15109" max="15109" width="18" style="28" customWidth="1"/>
    <col min="15110" max="15110" width="24" style="28" customWidth="1"/>
    <col min="15111" max="15111" width="17.33203125" style="28" customWidth="1"/>
    <col min="15112" max="15112" width="17.5" style="28" customWidth="1"/>
    <col min="15113" max="15113" width="17" style="28" bestFit="1" customWidth="1"/>
    <col min="15114" max="15360" width="9.33203125" style="28"/>
    <col min="15361" max="15361" width="37.1640625" style="28" customWidth="1"/>
    <col min="15362" max="15362" width="70.5" style="28" customWidth="1"/>
    <col min="15363" max="15363" width="18.6640625" style="28" bestFit="1" customWidth="1"/>
    <col min="15364" max="15364" width="20.5" style="28" customWidth="1"/>
    <col min="15365" max="15365" width="18" style="28" customWidth="1"/>
    <col min="15366" max="15366" width="24" style="28" customWidth="1"/>
    <col min="15367" max="15367" width="17.33203125" style="28" customWidth="1"/>
    <col min="15368" max="15368" width="17.5" style="28" customWidth="1"/>
    <col min="15369" max="15369" width="17" style="28" bestFit="1" customWidth="1"/>
    <col min="15370" max="15616" width="9.33203125" style="28"/>
    <col min="15617" max="15617" width="37.1640625" style="28" customWidth="1"/>
    <col min="15618" max="15618" width="70.5" style="28" customWidth="1"/>
    <col min="15619" max="15619" width="18.6640625" style="28" bestFit="1" customWidth="1"/>
    <col min="15620" max="15620" width="20.5" style="28" customWidth="1"/>
    <col min="15621" max="15621" width="18" style="28" customWidth="1"/>
    <col min="15622" max="15622" width="24" style="28" customWidth="1"/>
    <col min="15623" max="15623" width="17.33203125" style="28" customWidth="1"/>
    <col min="15624" max="15624" width="17.5" style="28" customWidth="1"/>
    <col min="15625" max="15625" width="17" style="28" bestFit="1" customWidth="1"/>
    <col min="15626" max="15872" width="9.33203125" style="28"/>
    <col min="15873" max="15873" width="37.1640625" style="28" customWidth="1"/>
    <col min="15874" max="15874" width="70.5" style="28" customWidth="1"/>
    <col min="15875" max="15875" width="18.6640625" style="28" bestFit="1" customWidth="1"/>
    <col min="15876" max="15876" width="20.5" style="28" customWidth="1"/>
    <col min="15877" max="15877" width="18" style="28" customWidth="1"/>
    <col min="15878" max="15878" width="24" style="28" customWidth="1"/>
    <col min="15879" max="15879" width="17.33203125" style="28" customWidth="1"/>
    <col min="15880" max="15880" width="17.5" style="28" customWidth="1"/>
    <col min="15881" max="15881" width="17" style="28" bestFit="1" customWidth="1"/>
    <col min="15882" max="16128" width="9.33203125" style="28"/>
    <col min="16129" max="16129" width="37.1640625" style="28" customWidth="1"/>
    <col min="16130" max="16130" width="70.5" style="28" customWidth="1"/>
    <col min="16131" max="16131" width="18.6640625" style="28" bestFit="1" customWidth="1"/>
    <col min="16132" max="16132" width="20.5" style="28" customWidth="1"/>
    <col min="16133" max="16133" width="18" style="28" customWidth="1"/>
    <col min="16134" max="16134" width="24" style="28" customWidth="1"/>
    <col min="16135" max="16135" width="17.33203125" style="28" customWidth="1"/>
    <col min="16136" max="16136" width="17.5" style="28" customWidth="1"/>
    <col min="16137" max="16137" width="17" style="28" bestFit="1" customWidth="1"/>
    <col min="16138" max="16384" width="9.33203125" style="28"/>
  </cols>
  <sheetData>
    <row r="1" spans="1:9" ht="15.75" x14ac:dyDescent="0.25">
      <c r="B1" s="29"/>
      <c r="C1" s="276" t="s">
        <v>602</v>
      </c>
      <c r="D1" s="277"/>
      <c r="E1" s="277"/>
      <c r="F1" s="30"/>
    </row>
    <row r="2" spans="1:9" ht="15.75" x14ac:dyDescent="0.25">
      <c r="A2" s="31"/>
      <c r="B2" s="32"/>
      <c r="C2" s="277"/>
      <c r="D2" s="277"/>
      <c r="E2" s="277"/>
      <c r="F2" s="30"/>
    </row>
    <row r="3" spans="1:9" ht="15.75" customHeight="1" x14ac:dyDescent="0.2">
      <c r="B3" s="32"/>
      <c r="C3" s="277"/>
      <c r="D3" s="277"/>
      <c r="E3" s="277"/>
      <c r="F3" s="30"/>
    </row>
    <row r="4" spans="1:9" ht="15.75" x14ac:dyDescent="0.25">
      <c r="B4" s="31"/>
      <c r="C4" s="277"/>
      <c r="D4" s="277"/>
      <c r="E4" s="277"/>
      <c r="F4" s="30"/>
    </row>
    <row r="5" spans="1:9" ht="48.75" customHeight="1" x14ac:dyDescent="0.25">
      <c r="B5" s="31"/>
      <c r="C5" s="277"/>
      <c r="D5" s="277"/>
      <c r="E5" s="277"/>
      <c r="F5" s="30"/>
    </row>
    <row r="6" spans="1:9" ht="12.75" customHeight="1" x14ac:dyDescent="0.25">
      <c r="A6" s="33"/>
      <c r="B6" s="34"/>
      <c r="C6" s="282" t="s">
        <v>603</v>
      </c>
      <c r="D6" s="283"/>
      <c r="E6" s="283"/>
      <c r="F6" s="30"/>
    </row>
    <row r="7" spans="1:9" ht="52.5" customHeight="1" x14ac:dyDescent="0.2">
      <c r="A7" s="281" t="s">
        <v>604</v>
      </c>
      <c r="B7" s="281"/>
      <c r="C7" s="281"/>
      <c r="D7" s="281"/>
      <c r="E7" s="281"/>
      <c r="F7" s="30"/>
    </row>
    <row r="8" spans="1:9" x14ac:dyDescent="0.2">
      <c r="A8" s="35"/>
      <c r="B8" s="30"/>
      <c r="C8" s="30"/>
      <c r="D8" s="30"/>
      <c r="E8" s="30"/>
      <c r="F8" s="36"/>
    </row>
    <row r="9" spans="1:9" ht="36.75" customHeight="1" x14ac:dyDescent="0.25">
      <c r="A9" s="278" t="s">
        <v>25</v>
      </c>
      <c r="B9" s="279" t="s">
        <v>27</v>
      </c>
      <c r="C9" s="278" t="s">
        <v>28</v>
      </c>
      <c r="D9" s="278"/>
      <c r="E9" s="278"/>
      <c r="F9" s="37"/>
      <c r="H9" s="38"/>
      <c r="I9" s="39"/>
    </row>
    <row r="10" spans="1:9" ht="36" customHeight="1" x14ac:dyDescent="0.2">
      <c r="A10" s="278"/>
      <c r="B10" s="279"/>
      <c r="C10" s="216" t="s">
        <v>428</v>
      </c>
      <c r="D10" s="216" t="s">
        <v>429</v>
      </c>
      <c r="E10" s="216" t="s">
        <v>464</v>
      </c>
      <c r="F10" s="40"/>
      <c r="H10" s="39"/>
      <c r="I10" s="39"/>
    </row>
    <row r="11" spans="1:9" ht="15.75" x14ac:dyDescent="0.25">
      <c r="A11" s="41" t="s">
        <v>8</v>
      </c>
      <c r="B11" s="42" t="s">
        <v>9</v>
      </c>
      <c r="C11" s="42" t="s">
        <v>10</v>
      </c>
      <c r="D11" s="42" t="s">
        <v>11</v>
      </c>
      <c r="E11" s="43">
        <v>5</v>
      </c>
      <c r="F11" s="40"/>
      <c r="H11" s="39"/>
      <c r="I11" s="39"/>
    </row>
    <row r="12" spans="1:9" ht="15.75" customHeight="1" x14ac:dyDescent="0.25">
      <c r="A12" s="203" t="s">
        <v>427</v>
      </c>
      <c r="B12" s="126" t="s">
        <v>349</v>
      </c>
      <c r="C12" s="130">
        <v>-1044.9000000000001</v>
      </c>
      <c r="D12" s="130">
        <v>-202.5</v>
      </c>
      <c r="E12" s="130">
        <f>D12/C12*100</f>
        <v>19.379844961240309</v>
      </c>
      <c r="F12" s="44"/>
      <c r="G12" s="44"/>
      <c r="H12" s="44"/>
    </row>
    <row r="13" spans="1:9" s="45" customFormat="1" ht="13.5" customHeight="1" x14ac:dyDescent="0.2">
      <c r="A13" s="140"/>
      <c r="B13" s="135" t="s">
        <v>350</v>
      </c>
      <c r="C13" s="143"/>
      <c r="D13" s="143"/>
      <c r="E13" s="143"/>
    </row>
    <row r="14" spans="1:9" s="45" customFormat="1" ht="14.25" customHeight="1" x14ac:dyDescent="0.2">
      <c r="A14" s="203" t="s">
        <v>427</v>
      </c>
      <c r="B14" s="138" t="s">
        <v>351</v>
      </c>
      <c r="C14" s="144"/>
      <c r="D14" s="144"/>
      <c r="E14" s="143"/>
      <c r="F14" s="46"/>
    </row>
    <row r="15" spans="1:9" s="45" customFormat="1" ht="11.25" customHeight="1" x14ac:dyDescent="0.2">
      <c r="A15" s="142"/>
      <c r="B15" s="139" t="s">
        <v>352</v>
      </c>
      <c r="C15" s="145">
        <v>-2253.6</v>
      </c>
      <c r="D15" s="145">
        <v>-200</v>
      </c>
      <c r="E15" s="145">
        <f>D15/C15*100</f>
        <v>8.8746893858714948</v>
      </c>
      <c r="F15" s="46"/>
    </row>
    <row r="16" spans="1:9" s="45" customFormat="1" hidden="1" x14ac:dyDescent="0.2">
      <c r="A16" s="141" t="s">
        <v>354</v>
      </c>
      <c r="B16" s="136" t="s">
        <v>353</v>
      </c>
      <c r="C16" s="137">
        <f>C17</f>
        <v>0</v>
      </c>
      <c r="D16" s="137">
        <f t="shared" ref="D16:D17" si="0">D17</f>
        <v>0</v>
      </c>
      <c r="E16" s="145" t="e">
        <f t="shared" ref="E16:E38" si="1">D16/C16*100</f>
        <v>#DIV/0!</v>
      </c>
    </row>
    <row r="17" spans="1:9" s="45" customFormat="1" ht="25.5" hidden="1" x14ac:dyDescent="0.2">
      <c r="A17" s="131" t="s">
        <v>356</v>
      </c>
      <c r="B17" s="132" t="s">
        <v>355</v>
      </c>
      <c r="C17" s="125">
        <f>C18</f>
        <v>0</v>
      </c>
      <c r="D17" s="125">
        <f t="shared" si="0"/>
        <v>0</v>
      </c>
      <c r="E17" s="145" t="e">
        <f t="shared" si="1"/>
        <v>#DIV/0!</v>
      </c>
    </row>
    <row r="18" spans="1:9" s="45" customFormat="1" ht="25.5" hidden="1" x14ac:dyDescent="0.2">
      <c r="A18" s="131" t="s">
        <v>358</v>
      </c>
      <c r="B18" s="132" t="s">
        <v>357</v>
      </c>
      <c r="C18" s="125">
        <v>0</v>
      </c>
      <c r="D18" s="125">
        <v>0</v>
      </c>
      <c r="E18" s="145" t="e">
        <f t="shared" si="1"/>
        <v>#DIV/0!</v>
      </c>
      <c r="F18" s="47"/>
    </row>
    <row r="19" spans="1:9" s="45" customFormat="1" ht="25.5" x14ac:dyDescent="0.2">
      <c r="A19" s="131" t="s">
        <v>359</v>
      </c>
      <c r="B19" s="132" t="s">
        <v>360</v>
      </c>
      <c r="C19" s="125">
        <v>-2443.6</v>
      </c>
      <c r="D19" s="125">
        <v>-200</v>
      </c>
      <c r="E19" s="145">
        <f t="shared" si="1"/>
        <v>8.1846456048453096</v>
      </c>
      <c r="F19" s="46"/>
    </row>
    <row r="20" spans="1:9" s="45" customFormat="1" ht="25.5" x14ac:dyDescent="0.2">
      <c r="A20" s="131" t="s">
        <v>361</v>
      </c>
      <c r="B20" s="99" t="s">
        <v>362</v>
      </c>
      <c r="C20" s="125">
        <v>-2443.6</v>
      </c>
      <c r="D20" s="125">
        <v>-200</v>
      </c>
      <c r="E20" s="145">
        <f t="shared" si="1"/>
        <v>8.1846456048453096</v>
      </c>
      <c r="F20" s="47"/>
    </row>
    <row r="21" spans="1:9" s="45" customFormat="1" ht="38.25" x14ac:dyDescent="0.2">
      <c r="A21" s="131" t="s">
        <v>364</v>
      </c>
      <c r="B21" s="99" t="s">
        <v>363</v>
      </c>
      <c r="C21" s="125">
        <v>-2443.6</v>
      </c>
      <c r="D21" s="125">
        <v>-200</v>
      </c>
      <c r="E21" s="145">
        <f t="shared" si="1"/>
        <v>8.1846456048453096</v>
      </c>
      <c r="F21" s="47"/>
    </row>
    <row r="22" spans="1:9" s="45" customFormat="1" ht="38.25" x14ac:dyDescent="0.2">
      <c r="A22" s="131" t="s">
        <v>366</v>
      </c>
      <c r="B22" s="99" t="s">
        <v>365</v>
      </c>
      <c r="C22" s="125">
        <v>-2443.6</v>
      </c>
      <c r="D22" s="125">
        <v>-200</v>
      </c>
      <c r="E22" s="145">
        <f t="shared" si="1"/>
        <v>8.1846456048453096</v>
      </c>
      <c r="F22" s="48"/>
      <c r="G22" s="49"/>
    </row>
    <row r="23" spans="1:9" ht="15.75" x14ac:dyDescent="0.25">
      <c r="A23" s="131" t="s">
        <v>367</v>
      </c>
      <c r="B23" s="99" t="s">
        <v>368</v>
      </c>
      <c r="C23" s="127">
        <v>190</v>
      </c>
      <c r="D23" s="127">
        <f t="shared" ref="D23:D26" si="2">D24</f>
        <v>0</v>
      </c>
      <c r="E23" s="145">
        <f t="shared" si="1"/>
        <v>0</v>
      </c>
      <c r="F23" s="280"/>
      <c r="G23" s="280"/>
      <c r="H23" s="50"/>
      <c r="I23" s="51"/>
    </row>
    <row r="24" spans="1:9" ht="25.5" x14ac:dyDescent="0.25">
      <c r="A24" s="131" t="s">
        <v>369</v>
      </c>
      <c r="B24" s="99" t="s">
        <v>370</v>
      </c>
      <c r="C24" s="127">
        <v>190</v>
      </c>
      <c r="D24" s="127">
        <f t="shared" si="2"/>
        <v>0</v>
      </c>
      <c r="E24" s="145">
        <f t="shared" si="1"/>
        <v>0</v>
      </c>
      <c r="F24" s="52"/>
      <c r="G24" s="52"/>
      <c r="H24" s="50"/>
      <c r="I24" s="51"/>
    </row>
    <row r="25" spans="1:9" ht="25.5" x14ac:dyDescent="0.25">
      <c r="A25" s="131" t="s">
        <v>371</v>
      </c>
      <c r="B25" s="99" t="s">
        <v>372</v>
      </c>
      <c r="C25" s="127">
        <v>190</v>
      </c>
      <c r="D25" s="127">
        <f t="shared" si="2"/>
        <v>0</v>
      </c>
      <c r="E25" s="145">
        <f t="shared" si="1"/>
        <v>0</v>
      </c>
      <c r="F25" s="52"/>
      <c r="G25" s="52"/>
      <c r="H25" s="50"/>
      <c r="I25" s="51"/>
    </row>
    <row r="26" spans="1:9" ht="38.25" x14ac:dyDescent="0.25">
      <c r="A26" s="131" t="s">
        <v>373</v>
      </c>
      <c r="B26" s="99" t="s">
        <v>374</v>
      </c>
      <c r="C26" s="127">
        <v>190</v>
      </c>
      <c r="D26" s="127">
        <f t="shared" si="2"/>
        <v>0</v>
      </c>
      <c r="E26" s="145">
        <f t="shared" si="1"/>
        <v>0</v>
      </c>
      <c r="F26" s="52"/>
      <c r="G26" s="52"/>
      <c r="H26" s="50"/>
      <c r="I26" s="51"/>
    </row>
    <row r="27" spans="1:9" ht="38.25" x14ac:dyDescent="0.25">
      <c r="A27" s="131" t="s">
        <v>376</v>
      </c>
      <c r="B27" s="99" t="s">
        <v>375</v>
      </c>
      <c r="C27" s="127">
        <v>190</v>
      </c>
      <c r="D27" s="125">
        <v>0</v>
      </c>
      <c r="E27" s="145">
        <f t="shared" si="1"/>
        <v>0</v>
      </c>
      <c r="F27" s="52"/>
      <c r="G27" s="52"/>
      <c r="H27" s="50"/>
      <c r="I27" s="51"/>
    </row>
    <row r="28" spans="1:9" ht="15.75" x14ac:dyDescent="0.25">
      <c r="A28" s="131" t="s">
        <v>377</v>
      </c>
      <c r="B28" s="99" t="s">
        <v>378</v>
      </c>
      <c r="C28" s="125">
        <v>1208.7</v>
      </c>
      <c r="D28" s="125">
        <v>0</v>
      </c>
      <c r="E28" s="145">
        <f t="shared" si="1"/>
        <v>0</v>
      </c>
      <c r="F28" s="52"/>
      <c r="G28" s="52"/>
      <c r="H28" s="50"/>
      <c r="I28" s="51"/>
    </row>
    <row r="29" spans="1:9" ht="15.75" x14ac:dyDescent="0.25">
      <c r="A29" s="203" t="s">
        <v>381</v>
      </c>
      <c r="B29" s="128" t="s">
        <v>379</v>
      </c>
      <c r="C29" s="129">
        <v>-322186.8</v>
      </c>
      <c r="D29" s="129">
        <v>-79761.7</v>
      </c>
      <c r="E29" s="145">
        <f t="shared" si="1"/>
        <v>24.756352525925955</v>
      </c>
      <c r="F29" s="52"/>
      <c r="G29" s="52"/>
      <c r="H29" s="50"/>
      <c r="I29" s="51"/>
    </row>
    <row r="30" spans="1:9" x14ac:dyDescent="0.2">
      <c r="A30" s="131" t="s">
        <v>381</v>
      </c>
      <c r="B30" s="99" t="s">
        <v>380</v>
      </c>
      <c r="C30" s="129">
        <v>-322186.8</v>
      </c>
      <c r="D30" s="129">
        <v>-79761.7</v>
      </c>
      <c r="E30" s="145">
        <f t="shared" si="1"/>
        <v>24.756352525925955</v>
      </c>
    </row>
    <row r="31" spans="1:9" x14ac:dyDescent="0.2">
      <c r="A31" s="131" t="s">
        <v>383</v>
      </c>
      <c r="B31" s="99" t="s">
        <v>382</v>
      </c>
      <c r="C31" s="129">
        <v>-322186.8</v>
      </c>
      <c r="D31" s="129">
        <v>-79761.7</v>
      </c>
      <c r="E31" s="145">
        <f t="shared" si="1"/>
        <v>24.756352525925955</v>
      </c>
      <c r="F31" s="54"/>
    </row>
    <row r="32" spans="1:9" x14ac:dyDescent="0.2">
      <c r="A32" s="131" t="s">
        <v>384</v>
      </c>
      <c r="B32" s="99" t="s">
        <v>385</v>
      </c>
      <c r="C32" s="129">
        <v>-322186.8</v>
      </c>
      <c r="D32" s="129">
        <v>-79761.7</v>
      </c>
      <c r="E32" s="145">
        <f t="shared" si="1"/>
        <v>24.756352525925955</v>
      </c>
    </row>
    <row r="33" spans="1:5" ht="25.5" x14ac:dyDescent="0.2">
      <c r="A33" s="131" t="s">
        <v>386</v>
      </c>
      <c r="B33" s="99" t="s">
        <v>387</v>
      </c>
      <c r="C33" s="133">
        <v>-322186.8</v>
      </c>
      <c r="D33" s="133">
        <v>-79761.7</v>
      </c>
      <c r="E33" s="145">
        <f t="shared" si="1"/>
        <v>24.756352525925955</v>
      </c>
    </row>
    <row r="34" spans="1:5" x14ac:dyDescent="0.2">
      <c r="A34" s="203" t="s">
        <v>389</v>
      </c>
      <c r="B34" s="128" t="s">
        <v>388</v>
      </c>
      <c r="C34" s="133">
        <v>323395.5</v>
      </c>
      <c r="D34" s="133">
        <v>80164.2</v>
      </c>
      <c r="E34" s="145">
        <f t="shared" si="1"/>
        <v>24.788285551283177</v>
      </c>
    </row>
    <row r="35" spans="1:5" x14ac:dyDescent="0.2">
      <c r="A35" s="131" t="s">
        <v>389</v>
      </c>
      <c r="B35" s="99" t="s">
        <v>390</v>
      </c>
      <c r="C35" s="133">
        <v>323395.5</v>
      </c>
      <c r="D35" s="133">
        <v>80164.2</v>
      </c>
      <c r="E35" s="145">
        <f t="shared" si="1"/>
        <v>24.788285551283177</v>
      </c>
    </row>
    <row r="36" spans="1:5" x14ac:dyDescent="0.2">
      <c r="A36" s="131" t="s">
        <v>391</v>
      </c>
      <c r="B36" s="99" t="s">
        <v>392</v>
      </c>
      <c r="C36" s="133">
        <v>323395.5</v>
      </c>
      <c r="D36" s="133">
        <v>80164.2</v>
      </c>
      <c r="E36" s="145">
        <f t="shared" si="1"/>
        <v>24.788285551283177</v>
      </c>
    </row>
    <row r="37" spans="1:5" x14ac:dyDescent="0.2">
      <c r="A37" s="131" t="s">
        <v>393</v>
      </c>
      <c r="B37" s="99" t="s">
        <v>394</v>
      </c>
      <c r="C37" s="133">
        <v>323395.5</v>
      </c>
      <c r="D37" s="133">
        <v>80164.2</v>
      </c>
      <c r="E37" s="145">
        <f t="shared" si="1"/>
        <v>24.788285551283177</v>
      </c>
    </row>
    <row r="38" spans="1:5" ht="25.5" x14ac:dyDescent="0.2">
      <c r="A38" s="131" t="s">
        <v>395</v>
      </c>
      <c r="B38" s="99" t="s">
        <v>396</v>
      </c>
      <c r="C38" s="133">
        <v>323395.5</v>
      </c>
      <c r="D38" s="133">
        <v>80164.2</v>
      </c>
      <c r="E38" s="145">
        <f t="shared" si="1"/>
        <v>24.788285551283177</v>
      </c>
    </row>
    <row r="39" spans="1:5" x14ac:dyDescent="0.2">
      <c r="A39" s="134"/>
      <c r="B39" s="134"/>
      <c r="C39" s="134"/>
      <c r="D39" s="134"/>
      <c r="E39" s="134"/>
    </row>
    <row r="40" spans="1:5" x14ac:dyDescent="0.2">
      <c r="C40" s="53"/>
    </row>
    <row r="41" spans="1:5" x14ac:dyDescent="0.2">
      <c r="C41" s="53"/>
      <c r="D41" s="55"/>
    </row>
    <row r="42" spans="1:5" x14ac:dyDescent="0.2">
      <c r="B42" s="53"/>
      <c r="C42" s="53"/>
      <c r="D42" s="56"/>
    </row>
    <row r="43" spans="1:5" x14ac:dyDescent="0.2">
      <c r="C43" s="53"/>
      <c r="D43" s="55"/>
    </row>
    <row r="44" spans="1:5" x14ac:dyDescent="0.2">
      <c r="C44" s="53"/>
    </row>
    <row r="45" spans="1:5" x14ac:dyDescent="0.2">
      <c r="D45" s="53"/>
    </row>
    <row r="46" spans="1:5" x14ac:dyDescent="0.2">
      <c r="D46" s="53"/>
    </row>
    <row r="47" spans="1:5" x14ac:dyDescent="0.2">
      <c r="B47" s="54"/>
      <c r="D47" s="53"/>
    </row>
    <row r="48" spans="1:5" x14ac:dyDescent="0.2">
      <c r="C48" s="57"/>
      <c r="D48" s="58"/>
    </row>
    <row r="49" spans="3:4" x14ac:dyDescent="0.2">
      <c r="D49" s="53"/>
    </row>
    <row r="50" spans="3:4" x14ac:dyDescent="0.2">
      <c r="D50" s="53"/>
    </row>
    <row r="51" spans="3:4" x14ac:dyDescent="0.2">
      <c r="D51" s="53"/>
    </row>
    <row r="52" spans="3:4" x14ac:dyDescent="0.2">
      <c r="D52" s="53"/>
    </row>
    <row r="53" spans="3:4" x14ac:dyDescent="0.2">
      <c r="D53" s="53"/>
    </row>
    <row r="55" spans="3:4" x14ac:dyDescent="0.2">
      <c r="C55" s="53"/>
    </row>
    <row r="56" spans="3:4" x14ac:dyDescent="0.2">
      <c r="C56" s="53"/>
    </row>
  </sheetData>
  <mergeCells count="7">
    <mergeCell ref="C1:E5"/>
    <mergeCell ref="A9:A10"/>
    <mergeCell ref="B9:B10"/>
    <mergeCell ref="C9:E9"/>
    <mergeCell ref="F23:G23"/>
    <mergeCell ref="A7:E7"/>
    <mergeCell ref="C6:E6"/>
  </mergeCells>
  <conditionalFormatting sqref="A8">
    <cfRule type="expression" dxfId="2" priority="1" stopIfTrue="1">
      <formula>$F8&lt;&gt;""</formula>
    </cfRule>
  </conditionalFormatting>
  <conditionalFormatting sqref="A2 B1:C1 B2:B5">
    <cfRule type="expression" dxfId="1" priority="2" stopIfTrue="1">
      <formula>$G1&lt;&gt;""</formula>
    </cfRule>
  </conditionalFormatting>
  <pageMargins left="0.59055118110236227" right="0.31496062992125984" top="0.70866141732283472" bottom="0.19685039370078741" header="0.47244094488188981" footer="0.59055118110236227"/>
  <pageSetup paperSize="9" scale="63" fitToHeight="0" orientation="portrait" r:id="rId1"/>
  <headerFooter alignWithMargins="0">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topLeftCell="A4" workbookViewId="0">
      <selection activeCell="F17" sqref="F17"/>
    </sheetView>
  </sheetViews>
  <sheetFormatPr defaultRowHeight="12.75" x14ac:dyDescent="0.2"/>
  <cols>
    <col min="1" max="1" width="6.1640625" style="59" customWidth="1"/>
    <col min="2" max="4" width="9.33203125" style="59"/>
    <col min="5" max="5" width="35.83203125" style="59" customWidth="1"/>
    <col min="6" max="6" width="19" style="59" customWidth="1"/>
    <col min="7" max="7" width="13.6640625" style="59" customWidth="1"/>
    <col min="8" max="8" width="7.83203125" style="59" customWidth="1"/>
    <col min="9" max="256" width="9.33203125" style="59"/>
    <col min="257" max="257" width="6.1640625" style="59" customWidth="1"/>
    <col min="258" max="260" width="9.33203125" style="59"/>
    <col min="261" max="261" width="35.83203125" style="59" customWidth="1"/>
    <col min="262" max="262" width="19" style="59" customWidth="1"/>
    <col min="263" max="263" width="13.6640625" style="59" customWidth="1"/>
    <col min="264" max="264" width="7.83203125" style="59" customWidth="1"/>
    <col min="265" max="512" width="9.33203125" style="59"/>
    <col min="513" max="513" width="6.1640625" style="59" customWidth="1"/>
    <col min="514" max="516" width="9.33203125" style="59"/>
    <col min="517" max="517" width="35.83203125" style="59" customWidth="1"/>
    <col min="518" max="518" width="19" style="59" customWidth="1"/>
    <col min="519" max="519" width="13.6640625" style="59" customWidth="1"/>
    <col min="520" max="520" width="7.83203125" style="59" customWidth="1"/>
    <col min="521" max="768" width="9.33203125" style="59"/>
    <col min="769" max="769" width="6.1640625" style="59" customWidth="1"/>
    <col min="770" max="772" width="9.33203125" style="59"/>
    <col min="773" max="773" width="35.83203125" style="59" customWidth="1"/>
    <col min="774" max="774" width="19" style="59" customWidth="1"/>
    <col min="775" max="775" width="13.6640625" style="59" customWidth="1"/>
    <col min="776" max="776" width="7.83203125" style="59" customWidth="1"/>
    <col min="777" max="1024" width="9.33203125" style="59"/>
    <col min="1025" max="1025" width="6.1640625" style="59" customWidth="1"/>
    <col min="1026" max="1028" width="9.33203125" style="59"/>
    <col min="1029" max="1029" width="35.83203125" style="59" customWidth="1"/>
    <col min="1030" max="1030" width="19" style="59" customWidth="1"/>
    <col min="1031" max="1031" width="13.6640625" style="59" customWidth="1"/>
    <col min="1032" max="1032" width="7.83203125" style="59" customWidth="1"/>
    <col min="1033" max="1280" width="9.33203125" style="59"/>
    <col min="1281" max="1281" width="6.1640625" style="59" customWidth="1"/>
    <col min="1282" max="1284" width="9.33203125" style="59"/>
    <col min="1285" max="1285" width="35.83203125" style="59" customWidth="1"/>
    <col min="1286" max="1286" width="19" style="59" customWidth="1"/>
    <col min="1287" max="1287" width="13.6640625" style="59" customWidth="1"/>
    <col min="1288" max="1288" width="7.83203125" style="59" customWidth="1"/>
    <col min="1289" max="1536" width="9.33203125" style="59"/>
    <col min="1537" max="1537" width="6.1640625" style="59" customWidth="1"/>
    <col min="1538" max="1540" width="9.33203125" style="59"/>
    <col min="1541" max="1541" width="35.83203125" style="59" customWidth="1"/>
    <col min="1542" max="1542" width="19" style="59" customWidth="1"/>
    <col min="1543" max="1543" width="13.6640625" style="59" customWidth="1"/>
    <col min="1544" max="1544" width="7.83203125" style="59" customWidth="1"/>
    <col min="1545" max="1792" width="9.33203125" style="59"/>
    <col min="1793" max="1793" width="6.1640625" style="59" customWidth="1"/>
    <col min="1794" max="1796" width="9.33203125" style="59"/>
    <col min="1797" max="1797" width="35.83203125" style="59" customWidth="1"/>
    <col min="1798" max="1798" width="19" style="59" customWidth="1"/>
    <col min="1799" max="1799" width="13.6640625" style="59" customWidth="1"/>
    <col min="1800" max="1800" width="7.83203125" style="59" customWidth="1"/>
    <col min="1801" max="2048" width="9.33203125" style="59"/>
    <col min="2049" max="2049" width="6.1640625" style="59" customWidth="1"/>
    <col min="2050" max="2052" width="9.33203125" style="59"/>
    <col min="2053" max="2053" width="35.83203125" style="59" customWidth="1"/>
    <col min="2054" max="2054" width="19" style="59" customWidth="1"/>
    <col min="2055" max="2055" width="13.6640625" style="59" customWidth="1"/>
    <col min="2056" max="2056" width="7.83203125" style="59" customWidth="1"/>
    <col min="2057" max="2304" width="9.33203125" style="59"/>
    <col min="2305" max="2305" width="6.1640625" style="59" customWidth="1"/>
    <col min="2306" max="2308" width="9.33203125" style="59"/>
    <col min="2309" max="2309" width="35.83203125" style="59" customWidth="1"/>
    <col min="2310" max="2310" width="19" style="59" customWidth="1"/>
    <col min="2311" max="2311" width="13.6640625" style="59" customWidth="1"/>
    <col min="2312" max="2312" width="7.83203125" style="59" customWidth="1"/>
    <col min="2313" max="2560" width="9.33203125" style="59"/>
    <col min="2561" max="2561" width="6.1640625" style="59" customWidth="1"/>
    <col min="2562" max="2564" width="9.33203125" style="59"/>
    <col min="2565" max="2565" width="35.83203125" style="59" customWidth="1"/>
    <col min="2566" max="2566" width="19" style="59" customWidth="1"/>
    <col min="2567" max="2567" width="13.6640625" style="59" customWidth="1"/>
    <col min="2568" max="2568" width="7.83203125" style="59" customWidth="1"/>
    <col min="2569" max="2816" width="9.33203125" style="59"/>
    <col min="2817" max="2817" width="6.1640625" style="59" customWidth="1"/>
    <col min="2818" max="2820" width="9.33203125" style="59"/>
    <col min="2821" max="2821" width="35.83203125" style="59" customWidth="1"/>
    <col min="2822" max="2822" width="19" style="59" customWidth="1"/>
    <col min="2823" max="2823" width="13.6640625" style="59" customWidth="1"/>
    <col min="2824" max="2824" width="7.83203125" style="59" customWidth="1"/>
    <col min="2825" max="3072" width="9.33203125" style="59"/>
    <col min="3073" max="3073" width="6.1640625" style="59" customWidth="1"/>
    <col min="3074" max="3076" width="9.33203125" style="59"/>
    <col min="3077" max="3077" width="35.83203125" style="59" customWidth="1"/>
    <col min="3078" max="3078" width="19" style="59" customWidth="1"/>
    <col min="3079" max="3079" width="13.6640625" style="59" customWidth="1"/>
    <col min="3080" max="3080" width="7.83203125" style="59" customWidth="1"/>
    <col min="3081" max="3328" width="9.33203125" style="59"/>
    <col min="3329" max="3329" width="6.1640625" style="59" customWidth="1"/>
    <col min="3330" max="3332" width="9.33203125" style="59"/>
    <col min="3333" max="3333" width="35.83203125" style="59" customWidth="1"/>
    <col min="3334" max="3334" width="19" style="59" customWidth="1"/>
    <col min="3335" max="3335" width="13.6640625" style="59" customWidth="1"/>
    <col min="3336" max="3336" width="7.83203125" style="59" customWidth="1"/>
    <col min="3337" max="3584" width="9.33203125" style="59"/>
    <col min="3585" max="3585" width="6.1640625" style="59" customWidth="1"/>
    <col min="3586" max="3588" width="9.33203125" style="59"/>
    <col min="3589" max="3589" width="35.83203125" style="59" customWidth="1"/>
    <col min="3590" max="3590" width="19" style="59" customWidth="1"/>
    <col min="3591" max="3591" width="13.6640625" style="59" customWidth="1"/>
    <col min="3592" max="3592" width="7.83203125" style="59" customWidth="1"/>
    <col min="3593" max="3840" width="9.33203125" style="59"/>
    <col min="3841" max="3841" width="6.1640625" style="59" customWidth="1"/>
    <col min="3842" max="3844" width="9.33203125" style="59"/>
    <col min="3845" max="3845" width="35.83203125" style="59" customWidth="1"/>
    <col min="3846" max="3846" width="19" style="59" customWidth="1"/>
    <col min="3847" max="3847" width="13.6640625" style="59" customWidth="1"/>
    <col min="3848" max="3848" width="7.83203125" style="59" customWidth="1"/>
    <col min="3849" max="4096" width="9.33203125" style="59"/>
    <col min="4097" max="4097" width="6.1640625" style="59" customWidth="1"/>
    <col min="4098" max="4100" width="9.33203125" style="59"/>
    <col min="4101" max="4101" width="35.83203125" style="59" customWidth="1"/>
    <col min="4102" max="4102" width="19" style="59" customWidth="1"/>
    <col min="4103" max="4103" width="13.6640625" style="59" customWidth="1"/>
    <col min="4104" max="4104" width="7.83203125" style="59" customWidth="1"/>
    <col min="4105" max="4352" width="9.33203125" style="59"/>
    <col min="4353" max="4353" width="6.1640625" style="59" customWidth="1"/>
    <col min="4354" max="4356" width="9.33203125" style="59"/>
    <col min="4357" max="4357" width="35.83203125" style="59" customWidth="1"/>
    <col min="4358" max="4358" width="19" style="59" customWidth="1"/>
    <col min="4359" max="4359" width="13.6640625" style="59" customWidth="1"/>
    <col min="4360" max="4360" width="7.83203125" style="59" customWidth="1"/>
    <col min="4361" max="4608" width="9.33203125" style="59"/>
    <col min="4609" max="4609" width="6.1640625" style="59" customWidth="1"/>
    <col min="4610" max="4612" width="9.33203125" style="59"/>
    <col min="4613" max="4613" width="35.83203125" style="59" customWidth="1"/>
    <col min="4614" max="4614" width="19" style="59" customWidth="1"/>
    <col min="4615" max="4615" width="13.6640625" style="59" customWidth="1"/>
    <col min="4616" max="4616" width="7.83203125" style="59" customWidth="1"/>
    <col min="4617" max="4864" width="9.33203125" style="59"/>
    <col min="4865" max="4865" width="6.1640625" style="59" customWidth="1"/>
    <col min="4866" max="4868" width="9.33203125" style="59"/>
    <col min="4869" max="4869" width="35.83203125" style="59" customWidth="1"/>
    <col min="4870" max="4870" width="19" style="59" customWidth="1"/>
    <col min="4871" max="4871" width="13.6640625" style="59" customWidth="1"/>
    <col min="4872" max="4872" width="7.83203125" style="59" customWidth="1"/>
    <col min="4873" max="5120" width="9.33203125" style="59"/>
    <col min="5121" max="5121" width="6.1640625" style="59" customWidth="1"/>
    <col min="5122" max="5124" width="9.33203125" style="59"/>
    <col min="5125" max="5125" width="35.83203125" style="59" customWidth="1"/>
    <col min="5126" max="5126" width="19" style="59" customWidth="1"/>
    <col min="5127" max="5127" width="13.6640625" style="59" customWidth="1"/>
    <col min="5128" max="5128" width="7.83203125" style="59" customWidth="1"/>
    <col min="5129" max="5376" width="9.33203125" style="59"/>
    <col min="5377" max="5377" width="6.1640625" style="59" customWidth="1"/>
    <col min="5378" max="5380" width="9.33203125" style="59"/>
    <col min="5381" max="5381" width="35.83203125" style="59" customWidth="1"/>
    <col min="5382" max="5382" width="19" style="59" customWidth="1"/>
    <col min="5383" max="5383" width="13.6640625" style="59" customWidth="1"/>
    <col min="5384" max="5384" width="7.83203125" style="59" customWidth="1"/>
    <col min="5385" max="5632" width="9.33203125" style="59"/>
    <col min="5633" max="5633" width="6.1640625" style="59" customWidth="1"/>
    <col min="5634" max="5636" width="9.33203125" style="59"/>
    <col min="5637" max="5637" width="35.83203125" style="59" customWidth="1"/>
    <col min="5638" max="5638" width="19" style="59" customWidth="1"/>
    <col min="5639" max="5639" width="13.6640625" style="59" customWidth="1"/>
    <col min="5640" max="5640" width="7.83203125" style="59" customWidth="1"/>
    <col min="5641" max="5888" width="9.33203125" style="59"/>
    <col min="5889" max="5889" width="6.1640625" style="59" customWidth="1"/>
    <col min="5890" max="5892" width="9.33203125" style="59"/>
    <col min="5893" max="5893" width="35.83203125" style="59" customWidth="1"/>
    <col min="5894" max="5894" width="19" style="59" customWidth="1"/>
    <col min="5895" max="5895" width="13.6640625" style="59" customWidth="1"/>
    <col min="5896" max="5896" width="7.83203125" style="59" customWidth="1"/>
    <col min="5897" max="6144" width="9.33203125" style="59"/>
    <col min="6145" max="6145" width="6.1640625" style="59" customWidth="1"/>
    <col min="6146" max="6148" width="9.33203125" style="59"/>
    <col min="6149" max="6149" width="35.83203125" style="59" customWidth="1"/>
    <col min="6150" max="6150" width="19" style="59" customWidth="1"/>
    <col min="6151" max="6151" width="13.6640625" style="59" customWidth="1"/>
    <col min="6152" max="6152" width="7.83203125" style="59" customWidth="1"/>
    <col min="6153" max="6400" width="9.33203125" style="59"/>
    <col min="6401" max="6401" width="6.1640625" style="59" customWidth="1"/>
    <col min="6402" max="6404" width="9.33203125" style="59"/>
    <col min="6405" max="6405" width="35.83203125" style="59" customWidth="1"/>
    <col min="6406" max="6406" width="19" style="59" customWidth="1"/>
    <col min="6407" max="6407" width="13.6640625" style="59" customWidth="1"/>
    <col min="6408" max="6408" width="7.83203125" style="59" customWidth="1"/>
    <col min="6409" max="6656" width="9.33203125" style="59"/>
    <col min="6657" max="6657" width="6.1640625" style="59" customWidth="1"/>
    <col min="6658" max="6660" width="9.33203125" style="59"/>
    <col min="6661" max="6661" width="35.83203125" style="59" customWidth="1"/>
    <col min="6662" max="6662" width="19" style="59" customWidth="1"/>
    <col min="6663" max="6663" width="13.6640625" style="59" customWidth="1"/>
    <col min="6664" max="6664" width="7.83203125" style="59" customWidth="1"/>
    <col min="6665" max="6912" width="9.33203125" style="59"/>
    <col min="6913" max="6913" width="6.1640625" style="59" customWidth="1"/>
    <col min="6914" max="6916" width="9.33203125" style="59"/>
    <col min="6917" max="6917" width="35.83203125" style="59" customWidth="1"/>
    <col min="6918" max="6918" width="19" style="59" customWidth="1"/>
    <col min="6919" max="6919" width="13.6640625" style="59" customWidth="1"/>
    <col min="6920" max="6920" width="7.83203125" style="59" customWidth="1"/>
    <col min="6921" max="7168" width="9.33203125" style="59"/>
    <col min="7169" max="7169" width="6.1640625" style="59" customWidth="1"/>
    <col min="7170" max="7172" width="9.33203125" style="59"/>
    <col min="7173" max="7173" width="35.83203125" style="59" customWidth="1"/>
    <col min="7174" max="7174" width="19" style="59" customWidth="1"/>
    <col min="7175" max="7175" width="13.6640625" style="59" customWidth="1"/>
    <col min="7176" max="7176" width="7.83203125" style="59" customWidth="1"/>
    <col min="7177" max="7424" width="9.33203125" style="59"/>
    <col min="7425" max="7425" width="6.1640625" style="59" customWidth="1"/>
    <col min="7426" max="7428" width="9.33203125" style="59"/>
    <col min="7429" max="7429" width="35.83203125" style="59" customWidth="1"/>
    <col min="7430" max="7430" width="19" style="59" customWidth="1"/>
    <col min="7431" max="7431" width="13.6640625" style="59" customWidth="1"/>
    <col min="7432" max="7432" width="7.83203125" style="59" customWidth="1"/>
    <col min="7433" max="7680" width="9.33203125" style="59"/>
    <col min="7681" max="7681" width="6.1640625" style="59" customWidth="1"/>
    <col min="7682" max="7684" width="9.33203125" style="59"/>
    <col min="7685" max="7685" width="35.83203125" style="59" customWidth="1"/>
    <col min="7686" max="7686" width="19" style="59" customWidth="1"/>
    <col min="7687" max="7687" width="13.6640625" style="59" customWidth="1"/>
    <col min="7688" max="7688" width="7.83203125" style="59" customWidth="1"/>
    <col min="7689" max="7936" width="9.33203125" style="59"/>
    <col min="7937" max="7937" width="6.1640625" style="59" customWidth="1"/>
    <col min="7938" max="7940" width="9.33203125" style="59"/>
    <col min="7941" max="7941" width="35.83203125" style="59" customWidth="1"/>
    <col min="7942" max="7942" width="19" style="59" customWidth="1"/>
    <col min="7943" max="7943" width="13.6640625" style="59" customWidth="1"/>
    <col min="7944" max="7944" width="7.83203125" style="59" customWidth="1"/>
    <col min="7945" max="8192" width="9.33203125" style="59"/>
    <col min="8193" max="8193" width="6.1640625" style="59" customWidth="1"/>
    <col min="8194" max="8196" width="9.33203125" style="59"/>
    <col min="8197" max="8197" width="35.83203125" style="59" customWidth="1"/>
    <col min="8198" max="8198" width="19" style="59" customWidth="1"/>
    <col min="8199" max="8199" width="13.6640625" style="59" customWidth="1"/>
    <col min="8200" max="8200" width="7.83203125" style="59" customWidth="1"/>
    <col min="8201" max="8448" width="9.33203125" style="59"/>
    <col min="8449" max="8449" width="6.1640625" style="59" customWidth="1"/>
    <col min="8450" max="8452" width="9.33203125" style="59"/>
    <col min="8453" max="8453" width="35.83203125" style="59" customWidth="1"/>
    <col min="8454" max="8454" width="19" style="59" customWidth="1"/>
    <col min="8455" max="8455" width="13.6640625" style="59" customWidth="1"/>
    <col min="8456" max="8456" width="7.83203125" style="59" customWidth="1"/>
    <col min="8457" max="8704" width="9.33203125" style="59"/>
    <col min="8705" max="8705" width="6.1640625" style="59" customWidth="1"/>
    <col min="8706" max="8708" width="9.33203125" style="59"/>
    <col min="8709" max="8709" width="35.83203125" style="59" customWidth="1"/>
    <col min="8710" max="8710" width="19" style="59" customWidth="1"/>
    <col min="8711" max="8711" width="13.6640625" style="59" customWidth="1"/>
    <col min="8712" max="8712" width="7.83203125" style="59" customWidth="1"/>
    <col min="8713" max="8960" width="9.33203125" style="59"/>
    <col min="8961" max="8961" width="6.1640625" style="59" customWidth="1"/>
    <col min="8962" max="8964" width="9.33203125" style="59"/>
    <col min="8965" max="8965" width="35.83203125" style="59" customWidth="1"/>
    <col min="8966" max="8966" width="19" style="59" customWidth="1"/>
    <col min="8967" max="8967" width="13.6640625" style="59" customWidth="1"/>
    <col min="8968" max="8968" width="7.83203125" style="59" customWidth="1"/>
    <col min="8969" max="9216" width="9.33203125" style="59"/>
    <col min="9217" max="9217" width="6.1640625" style="59" customWidth="1"/>
    <col min="9218" max="9220" width="9.33203125" style="59"/>
    <col min="9221" max="9221" width="35.83203125" style="59" customWidth="1"/>
    <col min="9222" max="9222" width="19" style="59" customWidth="1"/>
    <col min="9223" max="9223" width="13.6640625" style="59" customWidth="1"/>
    <col min="9224" max="9224" width="7.83203125" style="59" customWidth="1"/>
    <col min="9225" max="9472" width="9.33203125" style="59"/>
    <col min="9473" max="9473" width="6.1640625" style="59" customWidth="1"/>
    <col min="9474" max="9476" width="9.33203125" style="59"/>
    <col min="9477" max="9477" width="35.83203125" style="59" customWidth="1"/>
    <col min="9478" max="9478" width="19" style="59" customWidth="1"/>
    <col min="9479" max="9479" width="13.6640625" style="59" customWidth="1"/>
    <col min="9480" max="9480" width="7.83203125" style="59" customWidth="1"/>
    <col min="9481" max="9728" width="9.33203125" style="59"/>
    <col min="9729" max="9729" width="6.1640625" style="59" customWidth="1"/>
    <col min="9730" max="9732" width="9.33203125" style="59"/>
    <col min="9733" max="9733" width="35.83203125" style="59" customWidth="1"/>
    <col min="9734" max="9734" width="19" style="59" customWidth="1"/>
    <col min="9735" max="9735" width="13.6640625" style="59" customWidth="1"/>
    <col min="9736" max="9736" width="7.83203125" style="59" customWidth="1"/>
    <col min="9737" max="9984" width="9.33203125" style="59"/>
    <col min="9985" max="9985" width="6.1640625" style="59" customWidth="1"/>
    <col min="9986" max="9988" width="9.33203125" style="59"/>
    <col min="9989" max="9989" width="35.83203125" style="59" customWidth="1"/>
    <col min="9990" max="9990" width="19" style="59" customWidth="1"/>
    <col min="9991" max="9991" width="13.6640625" style="59" customWidth="1"/>
    <col min="9992" max="9992" width="7.83203125" style="59" customWidth="1"/>
    <col min="9993" max="10240" width="9.33203125" style="59"/>
    <col min="10241" max="10241" width="6.1640625" style="59" customWidth="1"/>
    <col min="10242" max="10244" width="9.33203125" style="59"/>
    <col min="10245" max="10245" width="35.83203125" style="59" customWidth="1"/>
    <col min="10246" max="10246" width="19" style="59" customWidth="1"/>
    <col min="10247" max="10247" width="13.6640625" style="59" customWidth="1"/>
    <col min="10248" max="10248" width="7.83203125" style="59" customWidth="1"/>
    <col min="10249" max="10496" width="9.33203125" style="59"/>
    <col min="10497" max="10497" width="6.1640625" style="59" customWidth="1"/>
    <col min="10498" max="10500" width="9.33203125" style="59"/>
    <col min="10501" max="10501" width="35.83203125" style="59" customWidth="1"/>
    <col min="10502" max="10502" width="19" style="59" customWidth="1"/>
    <col min="10503" max="10503" width="13.6640625" style="59" customWidth="1"/>
    <col min="10504" max="10504" width="7.83203125" style="59" customWidth="1"/>
    <col min="10505" max="10752" width="9.33203125" style="59"/>
    <col min="10753" max="10753" width="6.1640625" style="59" customWidth="1"/>
    <col min="10754" max="10756" width="9.33203125" style="59"/>
    <col min="10757" max="10757" width="35.83203125" style="59" customWidth="1"/>
    <col min="10758" max="10758" width="19" style="59" customWidth="1"/>
    <col min="10759" max="10759" width="13.6640625" style="59" customWidth="1"/>
    <col min="10760" max="10760" width="7.83203125" style="59" customWidth="1"/>
    <col min="10761" max="11008" width="9.33203125" style="59"/>
    <col min="11009" max="11009" width="6.1640625" style="59" customWidth="1"/>
    <col min="11010" max="11012" width="9.33203125" style="59"/>
    <col min="11013" max="11013" width="35.83203125" style="59" customWidth="1"/>
    <col min="11014" max="11014" width="19" style="59" customWidth="1"/>
    <col min="11015" max="11015" width="13.6640625" style="59" customWidth="1"/>
    <col min="11016" max="11016" width="7.83203125" style="59" customWidth="1"/>
    <col min="11017" max="11264" width="9.33203125" style="59"/>
    <col min="11265" max="11265" width="6.1640625" style="59" customWidth="1"/>
    <col min="11266" max="11268" width="9.33203125" style="59"/>
    <col min="11269" max="11269" width="35.83203125" style="59" customWidth="1"/>
    <col min="11270" max="11270" width="19" style="59" customWidth="1"/>
    <col min="11271" max="11271" width="13.6640625" style="59" customWidth="1"/>
    <col min="11272" max="11272" width="7.83203125" style="59" customWidth="1"/>
    <col min="11273" max="11520" width="9.33203125" style="59"/>
    <col min="11521" max="11521" width="6.1640625" style="59" customWidth="1"/>
    <col min="11522" max="11524" width="9.33203125" style="59"/>
    <col min="11525" max="11525" width="35.83203125" style="59" customWidth="1"/>
    <col min="11526" max="11526" width="19" style="59" customWidth="1"/>
    <col min="11527" max="11527" width="13.6640625" style="59" customWidth="1"/>
    <col min="11528" max="11528" width="7.83203125" style="59" customWidth="1"/>
    <col min="11529" max="11776" width="9.33203125" style="59"/>
    <col min="11777" max="11777" width="6.1640625" style="59" customWidth="1"/>
    <col min="11778" max="11780" width="9.33203125" style="59"/>
    <col min="11781" max="11781" width="35.83203125" style="59" customWidth="1"/>
    <col min="11782" max="11782" width="19" style="59" customWidth="1"/>
    <col min="11783" max="11783" width="13.6640625" style="59" customWidth="1"/>
    <col min="11784" max="11784" width="7.83203125" style="59" customWidth="1"/>
    <col min="11785" max="12032" width="9.33203125" style="59"/>
    <col min="12033" max="12033" width="6.1640625" style="59" customWidth="1"/>
    <col min="12034" max="12036" width="9.33203125" style="59"/>
    <col min="12037" max="12037" width="35.83203125" style="59" customWidth="1"/>
    <col min="12038" max="12038" width="19" style="59" customWidth="1"/>
    <col min="12039" max="12039" width="13.6640625" style="59" customWidth="1"/>
    <col min="12040" max="12040" width="7.83203125" style="59" customWidth="1"/>
    <col min="12041" max="12288" width="9.33203125" style="59"/>
    <col min="12289" max="12289" width="6.1640625" style="59" customWidth="1"/>
    <col min="12290" max="12292" width="9.33203125" style="59"/>
    <col min="12293" max="12293" width="35.83203125" style="59" customWidth="1"/>
    <col min="12294" max="12294" width="19" style="59" customWidth="1"/>
    <col min="12295" max="12295" width="13.6640625" style="59" customWidth="1"/>
    <col min="12296" max="12296" width="7.83203125" style="59" customWidth="1"/>
    <col min="12297" max="12544" width="9.33203125" style="59"/>
    <col min="12545" max="12545" width="6.1640625" style="59" customWidth="1"/>
    <col min="12546" max="12548" width="9.33203125" style="59"/>
    <col min="12549" max="12549" width="35.83203125" style="59" customWidth="1"/>
    <col min="12550" max="12550" width="19" style="59" customWidth="1"/>
    <col min="12551" max="12551" width="13.6640625" style="59" customWidth="1"/>
    <col min="12552" max="12552" width="7.83203125" style="59" customWidth="1"/>
    <col min="12553" max="12800" width="9.33203125" style="59"/>
    <col min="12801" max="12801" width="6.1640625" style="59" customWidth="1"/>
    <col min="12802" max="12804" width="9.33203125" style="59"/>
    <col min="12805" max="12805" width="35.83203125" style="59" customWidth="1"/>
    <col min="12806" max="12806" width="19" style="59" customWidth="1"/>
    <col min="12807" max="12807" width="13.6640625" style="59" customWidth="1"/>
    <col min="12808" max="12808" width="7.83203125" style="59" customWidth="1"/>
    <col min="12809" max="13056" width="9.33203125" style="59"/>
    <col min="13057" max="13057" width="6.1640625" style="59" customWidth="1"/>
    <col min="13058" max="13060" width="9.33203125" style="59"/>
    <col min="13061" max="13061" width="35.83203125" style="59" customWidth="1"/>
    <col min="13062" max="13062" width="19" style="59" customWidth="1"/>
    <col min="13063" max="13063" width="13.6640625" style="59" customWidth="1"/>
    <col min="13064" max="13064" width="7.83203125" style="59" customWidth="1"/>
    <col min="13065" max="13312" width="9.33203125" style="59"/>
    <col min="13313" max="13313" width="6.1640625" style="59" customWidth="1"/>
    <col min="13314" max="13316" width="9.33203125" style="59"/>
    <col min="13317" max="13317" width="35.83203125" style="59" customWidth="1"/>
    <col min="13318" max="13318" width="19" style="59" customWidth="1"/>
    <col min="13319" max="13319" width="13.6640625" style="59" customWidth="1"/>
    <col min="13320" max="13320" width="7.83203125" style="59" customWidth="1"/>
    <col min="13321" max="13568" width="9.33203125" style="59"/>
    <col min="13569" max="13569" width="6.1640625" style="59" customWidth="1"/>
    <col min="13570" max="13572" width="9.33203125" style="59"/>
    <col min="13573" max="13573" width="35.83203125" style="59" customWidth="1"/>
    <col min="13574" max="13574" width="19" style="59" customWidth="1"/>
    <col min="13575" max="13575" width="13.6640625" style="59" customWidth="1"/>
    <col min="13576" max="13576" width="7.83203125" style="59" customWidth="1"/>
    <col min="13577" max="13824" width="9.33203125" style="59"/>
    <col min="13825" max="13825" width="6.1640625" style="59" customWidth="1"/>
    <col min="13826" max="13828" width="9.33203125" style="59"/>
    <col min="13829" max="13829" width="35.83203125" style="59" customWidth="1"/>
    <col min="13830" max="13830" width="19" style="59" customWidth="1"/>
    <col min="13831" max="13831" width="13.6640625" style="59" customWidth="1"/>
    <col min="13832" max="13832" width="7.83203125" style="59" customWidth="1"/>
    <col min="13833" max="14080" width="9.33203125" style="59"/>
    <col min="14081" max="14081" width="6.1640625" style="59" customWidth="1"/>
    <col min="14082" max="14084" width="9.33203125" style="59"/>
    <col min="14085" max="14085" width="35.83203125" style="59" customWidth="1"/>
    <col min="14086" max="14086" width="19" style="59" customWidth="1"/>
    <col min="14087" max="14087" width="13.6640625" style="59" customWidth="1"/>
    <col min="14088" max="14088" width="7.83203125" style="59" customWidth="1"/>
    <col min="14089" max="14336" width="9.33203125" style="59"/>
    <col min="14337" max="14337" width="6.1640625" style="59" customWidth="1"/>
    <col min="14338" max="14340" width="9.33203125" style="59"/>
    <col min="14341" max="14341" width="35.83203125" style="59" customWidth="1"/>
    <col min="14342" max="14342" width="19" style="59" customWidth="1"/>
    <col min="14343" max="14343" width="13.6640625" style="59" customWidth="1"/>
    <col min="14344" max="14344" width="7.83203125" style="59" customWidth="1"/>
    <col min="14345" max="14592" width="9.33203125" style="59"/>
    <col min="14593" max="14593" width="6.1640625" style="59" customWidth="1"/>
    <col min="14594" max="14596" width="9.33203125" style="59"/>
    <col min="14597" max="14597" width="35.83203125" style="59" customWidth="1"/>
    <col min="14598" max="14598" width="19" style="59" customWidth="1"/>
    <col min="14599" max="14599" width="13.6640625" style="59" customWidth="1"/>
    <col min="14600" max="14600" width="7.83203125" style="59" customWidth="1"/>
    <col min="14601" max="14848" width="9.33203125" style="59"/>
    <col min="14849" max="14849" width="6.1640625" style="59" customWidth="1"/>
    <col min="14850" max="14852" width="9.33203125" style="59"/>
    <col min="14853" max="14853" width="35.83203125" style="59" customWidth="1"/>
    <col min="14854" max="14854" width="19" style="59" customWidth="1"/>
    <col min="14855" max="14855" width="13.6640625" style="59" customWidth="1"/>
    <col min="14856" max="14856" width="7.83203125" style="59" customWidth="1"/>
    <col min="14857" max="15104" width="9.33203125" style="59"/>
    <col min="15105" max="15105" width="6.1640625" style="59" customWidth="1"/>
    <col min="15106" max="15108" width="9.33203125" style="59"/>
    <col min="15109" max="15109" width="35.83203125" style="59" customWidth="1"/>
    <col min="15110" max="15110" width="19" style="59" customWidth="1"/>
    <col min="15111" max="15111" width="13.6640625" style="59" customWidth="1"/>
    <col min="15112" max="15112" width="7.83203125" style="59" customWidth="1"/>
    <col min="15113" max="15360" width="9.33203125" style="59"/>
    <col min="15361" max="15361" width="6.1640625" style="59" customWidth="1"/>
    <col min="15362" max="15364" width="9.33203125" style="59"/>
    <col min="15365" max="15365" width="35.83203125" style="59" customWidth="1"/>
    <col min="15366" max="15366" width="19" style="59" customWidth="1"/>
    <col min="15367" max="15367" width="13.6640625" style="59" customWidth="1"/>
    <col min="15368" max="15368" width="7.83203125" style="59" customWidth="1"/>
    <col min="15369" max="15616" width="9.33203125" style="59"/>
    <col min="15617" max="15617" width="6.1640625" style="59" customWidth="1"/>
    <col min="15618" max="15620" width="9.33203125" style="59"/>
    <col min="15621" max="15621" width="35.83203125" style="59" customWidth="1"/>
    <col min="15622" max="15622" width="19" style="59" customWidth="1"/>
    <col min="15623" max="15623" width="13.6640625" style="59" customWidth="1"/>
    <col min="15624" max="15624" width="7.83203125" style="59" customWidth="1"/>
    <col min="15625" max="15872" width="9.33203125" style="59"/>
    <col min="15873" max="15873" width="6.1640625" style="59" customWidth="1"/>
    <col min="15874" max="15876" width="9.33203125" style="59"/>
    <col min="15877" max="15877" width="35.83203125" style="59" customWidth="1"/>
    <col min="15878" max="15878" width="19" style="59" customWidth="1"/>
    <col min="15879" max="15879" width="13.6640625" style="59" customWidth="1"/>
    <col min="15880" max="15880" width="7.83203125" style="59" customWidth="1"/>
    <col min="15881" max="16128" width="9.33203125" style="59"/>
    <col min="16129" max="16129" width="6.1640625" style="59" customWidth="1"/>
    <col min="16130" max="16132" width="9.33203125" style="59"/>
    <col min="16133" max="16133" width="35.83203125" style="59" customWidth="1"/>
    <col min="16134" max="16134" width="19" style="59" customWidth="1"/>
    <col min="16135" max="16135" width="13.6640625" style="59" customWidth="1"/>
    <col min="16136" max="16136" width="7.83203125" style="59" customWidth="1"/>
    <col min="16137" max="16384" width="9.33203125" style="59"/>
  </cols>
  <sheetData>
    <row r="1" spans="1:10" ht="21" customHeight="1" x14ac:dyDescent="0.25">
      <c r="B1" s="29"/>
      <c r="C1" s="29"/>
      <c r="D1" s="29"/>
      <c r="E1" s="29"/>
      <c r="F1" s="276" t="s">
        <v>605</v>
      </c>
      <c r="G1" s="276"/>
      <c r="H1" s="276"/>
      <c r="I1" s="276"/>
      <c r="J1" s="276"/>
    </row>
    <row r="2" spans="1:10" ht="22.5" customHeight="1" x14ac:dyDescent="0.25">
      <c r="B2" s="29"/>
      <c r="C2" s="29"/>
      <c r="D2" s="29"/>
      <c r="E2" s="29"/>
      <c r="F2" s="276"/>
      <c r="G2" s="276"/>
      <c r="H2" s="276"/>
      <c r="I2" s="276"/>
      <c r="J2" s="276"/>
    </row>
    <row r="3" spans="1:10" ht="24.75" customHeight="1" x14ac:dyDescent="0.25">
      <c r="B3" s="29"/>
      <c r="C3" s="29"/>
      <c r="D3" s="29"/>
      <c r="E3" s="29"/>
      <c r="F3" s="276"/>
      <c r="G3" s="276"/>
      <c r="H3" s="276"/>
      <c r="I3" s="276"/>
      <c r="J3" s="276"/>
    </row>
    <row r="4" spans="1:10" ht="27.75" customHeight="1" x14ac:dyDescent="0.25">
      <c r="B4" s="29"/>
      <c r="C4" s="29"/>
      <c r="D4" s="29"/>
      <c r="E4" s="29"/>
      <c r="F4" s="276"/>
      <c r="G4" s="276"/>
      <c r="H4" s="276"/>
      <c r="I4" s="276"/>
      <c r="J4" s="276"/>
    </row>
    <row r="5" spans="1:10" ht="15.75" hidden="1" customHeight="1" x14ac:dyDescent="0.25">
      <c r="B5" s="31"/>
      <c r="C5" s="31"/>
      <c r="D5" s="31"/>
      <c r="E5" s="31"/>
      <c r="F5" s="276"/>
      <c r="G5" s="276"/>
      <c r="H5" s="276"/>
      <c r="I5" s="276"/>
      <c r="J5" s="276"/>
    </row>
    <row r="6" spans="1:10" ht="18" customHeight="1" x14ac:dyDescent="0.25">
      <c r="B6" s="31"/>
      <c r="C6" s="31"/>
      <c r="D6" s="31"/>
      <c r="E6" s="31"/>
      <c r="F6" s="304" t="s">
        <v>603</v>
      </c>
      <c r="G6" s="305"/>
      <c r="H6" s="305"/>
      <c r="I6" s="305"/>
      <c r="J6" s="305"/>
    </row>
    <row r="8" spans="1:10" ht="66" customHeight="1" x14ac:dyDescent="0.2">
      <c r="A8" s="281" t="s">
        <v>511</v>
      </c>
      <c r="B8" s="281"/>
      <c r="C8" s="281"/>
      <c r="D8" s="281"/>
      <c r="E8" s="281"/>
      <c r="F8" s="281"/>
      <c r="G8" s="281"/>
      <c r="H8" s="281"/>
      <c r="I8" s="281"/>
      <c r="J8" s="281"/>
    </row>
    <row r="10" spans="1:10" ht="19.5" customHeight="1" x14ac:dyDescent="0.2">
      <c r="A10" s="297" t="s">
        <v>29</v>
      </c>
      <c r="B10" s="298" t="s">
        <v>30</v>
      </c>
      <c r="C10" s="298"/>
      <c r="D10" s="298"/>
      <c r="E10" s="298"/>
      <c r="F10" s="299" t="s">
        <v>31</v>
      </c>
      <c r="G10" s="299"/>
      <c r="H10" s="299"/>
      <c r="I10" s="299"/>
      <c r="J10" s="299"/>
    </row>
    <row r="11" spans="1:10" ht="24.75" customHeight="1" x14ac:dyDescent="0.2">
      <c r="A11" s="297"/>
      <c r="B11" s="298"/>
      <c r="C11" s="298"/>
      <c r="D11" s="298"/>
      <c r="E11" s="298"/>
      <c r="F11" s="146" t="s">
        <v>428</v>
      </c>
      <c r="G11" s="300" t="s">
        <v>429</v>
      </c>
      <c r="H11" s="301"/>
      <c r="I11" s="302" t="s">
        <v>430</v>
      </c>
      <c r="J11" s="303"/>
    </row>
    <row r="12" spans="1:10" ht="15.75" customHeight="1" x14ac:dyDescent="0.2">
      <c r="A12" s="147">
        <v>1</v>
      </c>
      <c r="B12" s="291" t="s">
        <v>353</v>
      </c>
      <c r="C12" s="292"/>
      <c r="D12" s="292"/>
      <c r="E12" s="293"/>
      <c r="F12" s="124"/>
      <c r="G12" s="289"/>
      <c r="H12" s="296"/>
      <c r="I12" s="289"/>
      <c r="J12" s="296"/>
    </row>
    <row r="13" spans="1:10" ht="13.5" customHeight="1" x14ac:dyDescent="0.2">
      <c r="A13" s="148"/>
      <c r="B13" s="291" t="s">
        <v>397</v>
      </c>
      <c r="C13" s="292"/>
      <c r="D13" s="292"/>
      <c r="E13" s="293"/>
      <c r="F13" s="124"/>
      <c r="G13" s="289"/>
      <c r="H13" s="286"/>
      <c r="I13" s="289"/>
      <c r="J13" s="286"/>
    </row>
    <row r="14" spans="1:10" ht="25.5" customHeight="1" x14ac:dyDescent="0.2">
      <c r="A14" s="148"/>
      <c r="B14" s="291" t="s">
        <v>398</v>
      </c>
      <c r="C14" s="292"/>
      <c r="D14" s="292"/>
      <c r="E14" s="293"/>
      <c r="F14" s="124"/>
      <c r="G14" s="295"/>
      <c r="H14" s="295"/>
      <c r="I14" s="295"/>
      <c r="J14" s="295"/>
    </row>
    <row r="15" spans="1:10" ht="26.25" customHeight="1" x14ac:dyDescent="0.2">
      <c r="A15" s="149">
        <v>2</v>
      </c>
      <c r="B15" s="290" t="s">
        <v>399</v>
      </c>
      <c r="C15" s="290"/>
      <c r="D15" s="290"/>
      <c r="E15" s="290"/>
      <c r="F15" s="150">
        <f>F17</f>
        <v>-2443.6</v>
      </c>
      <c r="G15" s="287">
        <f>G17</f>
        <v>-200</v>
      </c>
      <c r="H15" s="286"/>
      <c r="I15" s="287">
        <f>G15/F15*100</f>
        <v>8.1846456048453096</v>
      </c>
      <c r="J15" s="286"/>
    </row>
    <row r="16" spans="1:10" x14ac:dyDescent="0.2">
      <c r="A16" s="147"/>
      <c r="B16" s="291" t="s">
        <v>397</v>
      </c>
      <c r="C16" s="292"/>
      <c r="D16" s="292"/>
      <c r="E16" s="293"/>
      <c r="F16" s="124"/>
      <c r="G16" s="294"/>
      <c r="H16" s="294"/>
      <c r="I16" s="287"/>
      <c r="J16" s="286"/>
    </row>
    <row r="17" spans="1:10" ht="24.75" customHeight="1" x14ac:dyDescent="0.2">
      <c r="A17" s="147"/>
      <c r="B17" s="288" t="s">
        <v>398</v>
      </c>
      <c r="C17" s="288"/>
      <c r="D17" s="288"/>
      <c r="E17" s="288"/>
      <c r="F17" s="124">
        <f>'Приложение 7'!C22</f>
        <v>-2443.6</v>
      </c>
      <c r="G17" s="289">
        <f>'Приложение 7'!D22</f>
        <v>-200</v>
      </c>
      <c r="H17" s="286"/>
      <c r="I17" s="287">
        <f t="shared" ref="I17:I18" si="0">G17/F17*100</f>
        <v>8.1846456048453096</v>
      </c>
      <c r="J17" s="286"/>
    </row>
    <row r="18" spans="1:10" x14ac:dyDescent="0.2">
      <c r="A18" s="151"/>
      <c r="B18" s="284" t="s">
        <v>19</v>
      </c>
      <c r="C18" s="284"/>
      <c r="D18" s="284"/>
      <c r="E18" s="284"/>
      <c r="F18" s="152">
        <v>-2443.6</v>
      </c>
      <c r="G18" s="285">
        <f t="shared" ref="G18" si="1">G13+G17</f>
        <v>-200</v>
      </c>
      <c r="H18" s="286"/>
      <c r="I18" s="287">
        <f t="shared" si="0"/>
        <v>8.1846456048453096</v>
      </c>
      <c r="J18" s="286"/>
    </row>
    <row r="19" spans="1:10" x14ac:dyDescent="0.2">
      <c r="F19" s="60"/>
    </row>
    <row r="20" spans="1:10" x14ac:dyDescent="0.2">
      <c r="F20" s="60"/>
    </row>
  </sheetData>
  <mergeCells count="29">
    <mergeCell ref="B12:E12"/>
    <mergeCell ref="G12:H12"/>
    <mergeCell ref="I12:J12"/>
    <mergeCell ref="A8:J8"/>
    <mergeCell ref="F1:J5"/>
    <mergeCell ref="A10:A11"/>
    <mergeCell ref="B10:E11"/>
    <mergeCell ref="F10:J10"/>
    <mergeCell ref="G11:H11"/>
    <mergeCell ref="I11:J11"/>
    <mergeCell ref="F6:J6"/>
    <mergeCell ref="B13:E13"/>
    <mergeCell ref="G13:H13"/>
    <mergeCell ref="I13:J13"/>
    <mergeCell ref="B14:E14"/>
    <mergeCell ref="G14:H14"/>
    <mergeCell ref="I14:J14"/>
    <mergeCell ref="B15:E15"/>
    <mergeCell ref="G15:H15"/>
    <mergeCell ref="I15:J15"/>
    <mergeCell ref="B16:E16"/>
    <mergeCell ref="G16:H16"/>
    <mergeCell ref="I16:J16"/>
    <mergeCell ref="B18:E18"/>
    <mergeCell ref="G18:H18"/>
    <mergeCell ref="I18:J18"/>
    <mergeCell ref="B17:E17"/>
    <mergeCell ref="G17:H17"/>
    <mergeCell ref="I17:J17"/>
  </mergeCells>
  <conditionalFormatting sqref="B1:B6">
    <cfRule type="expression" dxfId="0" priority="1" stopIfTrue="1">
      <formula>$I1&lt;&gt;""</formula>
    </cfRule>
  </conditionalFormatting>
  <pageMargins left="0.6692913385826772" right="0.43307086614173229" top="0.47244094488188981" bottom="0.98425196850393704"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7</vt:i4>
      </vt:variant>
    </vt:vector>
  </HeadingPairs>
  <TitlesOfParts>
    <vt:vector size="15"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8</vt:lpstr>
      <vt:lpstr>'Приложение 7'!Заголовки_для_печати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lpstr>'Приложение 7'!Область_печати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2024-08-01T08:53:31Z</dcterms:modified>
</cp:coreProperties>
</file>